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7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9.xml" ContentType="application/vnd.openxmlformats-officedocument.drawingml.chartshape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0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3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5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7.xml" ContentType="application/vnd.openxmlformats-officedocument.drawingml.chartshapes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9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0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21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3.xml" ContentType="application/vnd.openxmlformats-officedocument.drawingml.chartshapes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4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6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27.xml" ContentType="application/vnd.openxmlformats-officedocument.drawingml.chartshapes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29.xml" ContentType="application/vnd.openxmlformats-officedocument.drawingml.chartshapes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30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31.xml" ContentType="application/vnd.openxmlformats-officedocument.drawingml.chartshapes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32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33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34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35.xml" ContentType="application/vnd.openxmlformats-officedocument.drawingml.chartshapes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3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37.xml" ContentType="application/vnd.openxmlformats-officedocument.drawingml.chartshapes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38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39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40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41.xml" ContentType="application/vnd.openxmlformats-officedocument.drawingml.chartshapes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42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43.xml" ContentType="application/vnd.openxmlformats-officedocument.drawingml.chartshapes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44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45.xml" ContentType="application/vnd.openxmlformats-officedocument.drawingml.chartshapes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46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47.xml" ContentType="application/vnd.openxmlformats-officedocument.drawingml.chartshapes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48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49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50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drawings/drawing51.xml" ContentType="application/vnd.openxmlformats-officedocument.drawingml.chartshapes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52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53.xml" ContentType="application/vnd.openxmlformats-officedocument.drawingml.chartshapes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54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55.xml" ContentType="application/vnd.openxmlformats-officedocument.drawingml.chartshapes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56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drawings/drawing57.xml" ContentType="application/vnd.openxmlformats-officedocument.drawingml.chartshapes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58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59.xml" ContentType="application/vnd.openxmlformats-officedocument.drawingml.chartshapes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60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drawings/drawing61.xml" ContentType="application/vnd.openxmlformats-officedocument.drawingml.chartshapes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62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drawings/drawing63.xml" ContentType="application/vnd.openxmlformats-officedocument.drawingml.chartshapes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4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drawings/drawing65.xml" ContentType="application/vnd.openxmlformats-officedocument.drawingml.chartshapes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drawings/drawing66.xml" ContentType="application/vnd.openxmlformats-officedocument.drawing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67.xml" ContentType="application/vnd.openxmlformats-officedocument.drawingml.chartshapes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68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drawings/drawing69.xml" ContentType="application/vnd.openxmlformats-officedocument.drawingml.chartshapes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70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drawings/drawing71.xml" ContentType="application/vnd.openxmlformats-officedocument.drawingml.chartshapes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drawings/drawing72.xml" ContentType="application/vnd.openxmlformats-officedocument.drawing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drawings/drawing73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74.xml" ContentType="application/vnd.openxmlformats-officedocument.drawing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drawings/drawing75.xml" ContentType="application/vnd.openxmlformats-officedocument.drawingml.chartshapes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76.xml" ContentType="application/vnd.openxmlformats-officedocument.drawing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77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drawings/drawing78.xml" ContentType="application/vnd.openxmlformats-officedocument.drawing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drawings/drawing79.xml" ContentType="application/vnd.openxmlformats-officedocument.drawingml.chartshapes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drawings/drawing80.xml" ContentType="application/vnd.openxmlformats-officedocument.drawing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drawings/drawing81.xml" ContentType="application/vnd.openxmlformats-officedocument.drawingml.chartshapes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drawings/drawing82.xml" ContentType="application/vnd.openxmlformats-officedocument.drawing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83.xml" ContentType="application/vnd.openxmlformats-officedocument.drawingml.chartshapes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drawings/drawing84.xml" ContentType="application/vnd.openxmlformats-officedocument.drawing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drawings/drawing85.xml" ContentType="application/vnd.openxmlformats-officedocument.drawingml.chartshapes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drawings/drawing86.xml" ContentType="application/vnd.openxmlformats-officedocument.drawing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drawings/drawing87.xml" ContentType="application/vnd.openxmlformats-officedocument.drawingml.chartshapes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88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drawings/drawing89.xml" ContentType="application/vnd.openxmlformats-officedocument.drawingml.chartshapes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drawings/drawing90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drawings/drawing91.xml" ContentType="application/vnd.openxmlformats-officedocument.drawingml.chartshapes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drawings/drawing92.xml" ContentType="application/vnd.openxmlformats-officedocument.drawing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drawings/drawing93.xml" ContentType="application/vnd.openxmlformats-officedocument.drawingml.chartshapes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drawings/drawing94.xml" ContentType="application/vnd.openxmlformats-officedocument.drawing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drawings/drawing95.xml" ContentType="application/vnd.openxmlformats-officedocument.drawingml.chartshapes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drawings/drawing96.xml" ContentType="application/vnd.openxmlformats-officedocument.drawing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drawings/drawing97.xml" ContentType="application/vnd.openxmlformats-officedocument.drawingml.chartshapes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drawings/drawing98.xml" ContentType="application/vnd.openxmlformats-officedocument.drawing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drawings/drawing99.xml" ContentType="application/vnd.openxmlformats-officedocument.drawingml.chartshapes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drawings/drawing100.xml" ContentType="application/vnd.openxmlformats-officedocument.drawing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drawings/drawing101.xml" ContentType="application/vnd.openxmlformats-officedocument.drawingml.chartshapes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drawings/drawing102.xml" ContentType="application/vnd.openxmlformats-officedocument.drawing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drawings/drawing103.xml" ContentType="application/vnd.openxmlformats-officedocument.drawingml.chartshapes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drawings/drawing104.xml" ContentType="application/vnd.openxmlformats-officedocument.drawing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drawings/drawing105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drawings/drawing106.xml" ContentType="application/vnd.openxmlformats-officedocument.drawing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drawings/drawing107.xml" ContentType="application/vnd.openxmlformats-officedocument.drawingml.chartshapes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drawings/drawing108.xml" ContentType="application/vnd.openxmlformats-officedocument.drawing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drawings/drawing109.xml" ContentType="application/vnd.openxmlformats-officedocument.drawingml.chartshapes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drawings/drawing110.xml" ContentType="application/vnd.openxmlformats-officedocument.drawing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drawings/drawing111.xml" ContentType="application/vnd.openxmlformats-officedocument.drawingml.chartshapes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drawings/drawing112.xml" ContentType="application/vnd.openxmlformats-officedocument.drawing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drawings/drawing113.xml" ContentType="application/vnd.openxmlformats-officedocument.drawingml.chartshapes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drawings/drawing114.xml" ContentType="application/vnd.openxmlformats-officedocument.drawing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drawings/drawing115.xml" ContentType="application/vnd.openxmlformats-officedocument.drawingml.chartshapes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drawings/drawing116.xml" ContentType="application/vnd.openxmlformats-officedocument.drawing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drawings/drawing117.xml" ContentType="application/vnd.openxmlformats-officedocument.drawingml.chartshapes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drawings/drawing118.xml" ContentType="application/vnd.openxmlformats-officedocument.drawing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drawings/drawing119.xml" ContentType="application/vnd.openxmlformats-officedocument.drawingml.chartshapes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drawings/drawing120.xml" ContentType="application/vnd.openxmlformats-officedocument.drawing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drawings/drawing121.xml" ContentType="application/vnd.openxmlformats-officedocument.drawingml.chartshapes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drawings/drawing122.xml" ContentType="application/vnd.openxmlformats-officedocument.drawing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drawings/drawing123.xml" ContentType="application/vnd.openxmlformats-officedocument.drawingml.chartshapes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drawings/drawing124.xml" ContentType="application/vnd.openxmlformats-officedocument.drawing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drawings/drawing125.xml" ContentType="application/vnd.openxmlformats-officedocument.drawingml.chartshapes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drawings/drawing126.xml" ContentType="application/vnd.openxmlformats-officedocument.drawing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drawings/drawing127.xml" ContentType="application/vnd.openxmlformats-officedocument.drawingml.chartshapes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drawings/drawing128.xml" ContentType="application/vnd.openxmlformats-officedocument.drawing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drawings/drawing129.xml" ContentType="application/vnd.openxmlformats-officedocument.drawingml.chartshapes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drawings/drawing130.xml" ContentType="application/vnd.openxmlformats-officedocument.drawing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drawings/drawing131.xml" ContentType="application/vnd.openxmlformats-officedocument.drawingml.chartshapes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drawings/drawing132.xml" ContentType="application/vnd.openxmlformats-officedocument.drawing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drawings/drawing133.xml" ContentType="application/vnd.openxmlformats-officedocument.drawingml.chartshapes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drawings/drawing134.xml" ContentType="application/vnd.openxmlformats-officedocument.drawing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drawings/drawing135.xml" ContentType="application/vnd.openxmlformats-officedocument.drawingml.chartshapes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drawings/drawing136.xml" ContentType="application/vnd.openxmlformats-officedocument.drawing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drawings/drawing137.xml" ContentType="application/vnd.openxmlformats-officedocument.drawingml.chartshapes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drawings/drawing138.xml" ContentType="application/vnd.openxmlformats-officedocument.drawing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drawings/drawing139.xml" ContentType="application/vnd.openxmlformats-officedocument.drawingml.chartshapes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drawings/drawing140.xml" ContentType="application/vnd.openxmlformats-officedocument.drawing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drawings/drawing141.xml" ContentType="application/vnd.openxmlformats-officedocument.drawingml.chartshapes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drawings/drawing142.xml" ContentType="application/vnd.openxmlformats-officedocument.drawing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drawings/drawing143.xml" ContentType="application/vnd.openxmlformats-officedocument.drawingml.chartshapes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drawings/drawing144.xml" ContentType="application/vnd.openxmlformats-officedocument.drawing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drawings/drawing145.xml" ContentType="application/vnd.openxmlformats-officedocument.drawingml.chartshapes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drawings/drawing146.xml" ContentType="application/vnd.openxmlformats-officedocument.drawing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charts/chart727.xml" ContentType="application/vnd.openxmlformats-officedocument.drawingml.chart+xml"/>
  <Override PartName="/xl/drawings/drawing147.xml" ContentType="application/vnd.openxmlformats-officedocument.drawingml.chartshapes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drawings/drawing148.xml" ContentType="application/vnd.openxmlformats-officedocument.drawing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drawings/drawing149.xml" ContentType="application/vnd.openxmlformats-officedocument.drawingml.chartshapes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drawings/drawing150.xml" ContentType="application/vnd.openxmlformats-officedocument.drawing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drawings/drawing151.xml" ContentType="application/vnd.openxmlformats-officedocument.drawingml.chartshapes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drawings/drawing152.xml" ContentType="application/vnd.openxmlformats-officedocument.drawing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chart754.xml" ContentType="application/vnd.openxmlformats-officedocument.drawingml.chart+xml"/>
  <Override PartName="/xl/charts/chart755.xml" ContentType="application/vnd.openxmlformats-officedocument.drawingml.chart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drawings/drawing153.xml" ContentType="application/vnd.openxmlformats-officedocument.drawingml.chartshapes+xml"/>
  <Override PartName="/xl/charts/chart758.xml" ContentType="application/vnd.openxmlformats-officedocument.drawingml.chart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drawings/drawing154.xml" ContentType="application/vnd.openxmlformats-officedocument.drawing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drawings/drawing155.xml" ContentType="application/vnd.openxmlformats-officedocument.drawingml.chartshapes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drawings/drawing156.xml" ContentType="application/vnd.openxmlformats-officedocument.drawing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drawings/drawing157.xml" ContentType="application/vnd.openxmlformats-officedocument.drawingml.chartshapes+xml"/>
  <Override PartName="/xl/charts/chart778.xml" ContentType="application/vnd.openxmlformats-officedocument.drawingml.chart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drawings/drawing158.xml" ContentType="application/vnd.openxmlformats-officedocument.drawing+xml"/>
  <Override PartName="/xl/charts/chart781.xml" ContentType="application/vnd.openxmlformats-officedocument.drawingml.chart+xml"/>
  <Override PartName="/xl/charts/chart782.xml" ContentType="application/vnd.openxmlformats-officedocument.drawingml.chart+xml"/>
  <Override PartName="/xl/charts/chart783.xml" ContentType="application/vnd.openxmlformats-officedocument.drawingml.chart+xml"/>
  <Override PartName="/xl/charts/chart784.xml" ContentType="application/vnd.openxmlformats-officedocument.drawingml.chart+xml"/>
  <Override PartName="/xl/charts/chart785.xml" ContentType="application/vnd.openxmlformats-officedocument.drawingml.chart+xml"/>
  <Override PartName="/xl/charts/chart786.xml" ContentType="application/vnd.openxmlformats-officedocument.drawingml.chart+xml"/>
  <Override PartName="/xl/charts/chart787.xml" ContentType="application/vnd.openxmlformats-officedocument.drawingml.chart+xml"/>
  <Override PartName="/xl/drawings/drawing159.xml" ContentType="application/vnd.openxmlformats-officedocument.drawingml.chartshapes+xml"/>
  <Override PartName="/xl/charts/chart788.xml" ContentType="application/vnd.openxmlformats-officedocument.drawingml.chart+xml"/>
  <Override PartName="/xl/charts/chart789.xml" ContentType="application/vnd.openxmlformats-officedocument.drawingml.chart+xml"/>
  <Override PartName="/xl/charts/chart79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S:\LEED\2018 LEED Project\Output\2019 JIA Publication\Table Shells\Final Publication Tables\"/>
    </mc:Choice>
  </mc:AlternateContent>
  <bookViews>
    <workbookView xWindow="0" yWindow="0" windowWidth="28800" windowHeight="12300" tabRatio="841"/>
  </bookViews>
  <sheets>
    <sheet name="Contents" sheetId="8" r:id="rId1"/>
    <sheet name="Table 8.1" sheetId="25" r:id="rId2"/>
    <sheet name="Table 8.2" sheetId="26" r:id="rId3"/>
    <sheet name="Table 8.3" sheetId="27" r:id="rId4"/>
    <sheet name="Table 8.4" sheetId="28" r:id="rId5"/>
    <sheet name="Table 8.5" sheetId="29" r:id="rId6"/>
    <sheet name="Table 8.6" sheetId="30" r:id="rId7"/>
    <sheet name="Table 8.7" sheetId="31" r:id="rId8"/>
    <sheet name="Table 8.8" sheetId="32" r:id="rId9"/>
    <sheet name="Table 8.9" sheetId="33" r:id="rId10"/>
    <sheet name="Table 8.10" sheetId="34" r:id="rId11"/>
    <sheet name="Table 8.11" sheetId="35" r:id="rId12"/>
    <sheet name="Table 8.12" sheetId="36" r:id="rId13"/>
    <sheet name="Table 8.13" sheetId="37" r:id="rId14"/>
    <sheet name="Table 8.14" sheetId="38" r:id="rId15"/>
    <sheet name="Table 8.15" sheetId="39" r:id="rId16"/>
    <sheet name="Table 8.16" sheetId="40" r:id="rId17"/>
    <sheet name="Table 8.17" sheetId="41" r:id="rId18"/>
    <sheet name="Table 8.18" sheetId="42" r:id="rId19"/>
    <sheet name="Table 8.19" sheetId="43" r:id="rId20"/>
    <sheet name="Table 8.20" sheetId="44" r:id="rId21"/>
    <sheet name="Table 8.21" sheetId="45" r:id="rId22"/>
    <sheet name="Table 8.22" sheetId="46" r:id="rId23"/>
    <sheet name="Table 8.23" sheetId="47" r:id="rId24"/>
    <sheet name="Table 8.24" sheetId="48" r:id="rId25"/>
    <sheet name="Table 8.25" sheetId="49" r:id="rId26"/>
    <sheet name="Table 8.26" sheetId="50" r:id="rId27"/>
    <sheet name="Table 8.27" sheetId="51" r:id="rId28"/>
    <sheet name="Table 8.28" sheetId="52" r:id="rId29"/>
    <sheet name="Table 8.29" sheetId="53" r:id="rId30"/>
    <sheet name="Table 8.30" sheetId="54" r:id="rId31"/>
    <sheet name="Table 8.31" sheetId="55" r:id="rId32"/>
    <sheet name="Table 8.32" sheetId="56" r:id="rId33"/>
    <sheet name="Table 8.33" sheetId="57" r:id="rId34"/>
    <sheet name="Table 8.34" sheetId="58" r:id="rId35"/>
    <sheet name="Table 8.35" sheetId="59" r:id="rId36"/>
    <sheet name="Table 8.36" sheetId="60" r:id="rId37"/>
    <sheet name="Table 8.37" sheetId="61" r:id="rId38"/>
    <sheet name="Table 8.38" sheetId="62" r:id="rId39"/>
    <sheet name="Table 8.39" sheetId="63" r:id="rId40"/>
    <sheet name="Table 8.40" sheetId="64" r:id="rId41"/>
    <sheet name="Table 8.41" sheetId="65" r:id="rId42"/>
    <sheet name="Table 8.42" sheetId="66" r:id="rId43"/>
    <sheet name="Table 8.43" sheetId="67" r:id="rId44"/>
    <sheet name="Table 8.44" sheetId="68" r:id="rId45"/>
    <sheet name="Table 8.45" sheetId="69" r:id="rId46"/>
    <sheet name="Table 8.46" sheetId="70" r:id="rId47"/>
    <sheet name="Table 8.47" sheetId="71" r:id="rId48"/>
    <sheet name="Table 8.48" sheetId="72" r:id="rId49"/>
    <sheet name="Table 8.49" sheetId="73" r:id="rId50"/>
    <sheet name="Table 8.50" sheetId="74" r:id="rId51"/>
    <sheet name="Table 8.51" sheetId="75" r:id="rId52"/>
    <sheet name="Table 8.52" sheetId="76" r:id="rId53"/>
    <sheet name="Table 8.53" sheetId="77" r:id="rId54"/>
    <sheet name="Table 8.54" sheetId="78" r:id="rId55"/>
    <sheet name="Table 8.55" sheetId="79" r:id="rId56"/>
    <sheet name="Table 8.56" sheetId="80" r:id="rId57"/>
    <sheet name="Table 8.57" sheetId="81" r:id="rId58"/>
    <sheet name="Table 8.58" sheetId="82" r:id="rId59"/>
    <sheet name="Table 8.59" sheetId="83" r:id="rId60"/>
    <sheet name="Table 8.60" sheetId="84" r:id="rId61"/>
    <sheet name="Table 8.61" sheetId="85" r:id="rId62"/>
    <sheet name="Table 8.62" sheetId="86" r:id="rId63"/>
    <sheet name="Table 8.63" sheetId="87" r:id="rId64"/>
    <sheet name="Table 8.64" sheetId="88" r:id="rId65"/>
    <sheet name="Table 8.65" sheetId="89" r:id="rId66"/>
    <sheet name="Table 8.66" sheetId="90" r:id="rId67"/>
    <sheet name="Table 8.67" sheetId="91" r:id="rId68"/>
    <sheet name="Table 8.68" sheetId="92" r:id="rId69"/>
    <sheet name="Table 8.69" sheetId="93" r:id="rId70"/>
    <sheet name="Table 8.70" sheetId="94" r:id="rId71"/>
    <sheet name="Table 8.71" sheetId="95" r:id="rId72"/>
    <sheet name="Table 8.72" sheetId="96" r:id="rId73"/>
    <sheet name="Table 8.73" sheetId="97" r:id="rId74"/>
    <sheet name="Table 8.74" sheetId="98" r:id="rId75"/>
    <sheet name="Table 8.75" sheetId="99" r:id="rId76"/>
    <sheet name="Table 8.76" sheetId="100" r:id="rId77"/>
    <sheet name="Table 8.77" sheetId="101" r:id="rId78"/>
    <sheet name="Table 8.78" sheetId="102" r:id="rId79"/>
    <sheet name="Table 8.79" sheetId="103" r:id="rId80"/>
    <sheet name="State data for spotlight" sheetId="24" state="hidden" r:id="rId81"/>
  </sheets>
  <definedNames>
    <definedName name="_AMO_UniqueIdentifier" hidden="1">"'2995e12c-7f92-4103-a2d1-a1d598d57c6f'"</definedName>
    <definedName name="_xlnm.Print_Area" localSheetId="1">'Table 8.1'!$A$1:$P$98</definedName>
    <definedName name="_xlnm.Print_Area" localSheetId="10">'Table 8.10'!$A$1:$P$98</definedName>
    <definedName name="_xlnm.Print_Area" localSheetId="11">'Table 8.11'!$A$1:$P$98</definedName>
    <definedName name="_xlnm.Print_Area" localSheetId="12">'Table 8.12'!$A$1:$P$98</definedName>
    <definedName name="_xlnm.Print_Area" localSheetId="13">'Table 8.13'!$A$1:$P$98</definedName>
    <definedName name="_xlnm.Print_Area" localSheetId="14">'Table 8.14'!$A$1:$P$98</definedName>
    <definedName name="_xlnm.Print_Area" localSheetId="15">'Table 8.15'!$A$1:$P$98</definedName>
    <definedName name="_xlnm.Print_Area" localSheetId="16">'Table 8.16'!$A$1:$P$98</definedName>
    <definedName name="_xlnm.Print_Area" localSheetId="17">'Table 8.17'!$A$1:$P$98</definedName>
    <definedName name="_xlnm.Print_Area" localSheetId="18">'Table 8.18'!$A$1:$P$98</definedName>
    <definedName name="_xlnm.Print_Area" localSheetId="19">'Table 8.19'!$A$1:$P$98</definedName>
    <definedName name="_xlnm.Print_Area" localSheetId="2">'Table 8.2'!$A$1:$P$98</definedName>
    <definedName name="_xlnm.Print_Area" localSheetId="20">'Table 8.20'!$A$1:$P$98</definedName>
    <definedName name="_xlnm.Print_Area" localSheetId="21">'Table 8.21'!$A$1:$P$98</definedName>
    <definedName name="_xlnm.Print_Area" localSheetId="22">'Table 8.22'!$A$1:$P$98</definedName>
    <definedName name="_xlnm.Print_Area" localSheetId="23">'Table 8.23'!$A$1:$P$98</definedName>
    <definedName name="_xlnm.Print_Area" localSheetId="24">'Table 8.24'!$A$1:$P$98</definedName>
    <definedName name="_xlnm.Print_Area" localSheetId="25">'Table 8.25'!$A$1:$P$98</definedName>
    <definedName name="_xlnm.Print_Area" localSheetId="26">'Table 8.26'!$A$1:$P$98</definedName>
    <definedName name="_xlnm.Print_Area" localSheetId="27">'Table 8.27'!$A$1:$P$98</definedName>
    <definedName name="_xlnm.Print_Area" localSheetId="28">'Table 8.28'!$A$1:$P$98</definedName>
    <definedName name="_xlnm.Print_Area" localSheetId="29">'Table 8.29'!$A$1:$P$98</definedName>
    <definedName name="_xlnm.Print_Area" localSheetId="3">'Table 8.3'!$A$1:$P$98</definedName>
    <definedName name="_xlnm.Print_Area" localSheetId="30">'Table 8.30'!$A$1:$P$98</definedName>
    <definedName name="_xlnm.Print_Area" localSheetId="31">'Table 8.31'!$A$1:$P$98</definedName>
    <definedName name="_xlnm.Print_Area" localSheetId="32">'Table 8.32'!$A$1:$P$98</definedName>
    <definedName name="_xlnm.Print_Area" localSheetId="33">'Table 8.33'!$A$1:$P$98</definedName>
    <definedName name="_xlnm.Print_Area" localSheetId="34">'Table 8.34'!$A$1:$P$98</definedName>
    <definedName name="_xlnm.Print_Area" localSheetId="35">'Table 8.35'!$A$1:$P$98</definedName>
    <definedName name="_xlnm.Print_Area" localSheetId="36">'Table 8.36'!$A$1:$P$98</definedName>
    <definedName name="_xlnm.Print_Area" localSheetId="37">'Table 8.37'!$A$1:$P$98</definedName>
    <definedName name="_xlnm.Print_Area" localSheetId="38">'Table 8.38'!$A$1:$P$98</definedName>
    <definedName name="_xlnm.Print_Area" localSheetId="39">'Table 8.39'!$A$1:$P$98</definedName>
    <definedName name="_xlnm.Print_Area" localSheetId="4">'Table 8.4'!$A$1:$P$98</definedName>
    <definedName name="_xlnm.Print_Area" localSheetId="40">'Table 8.40'!$A$1:$P$98</definedName>
    <definedName name="_xlnm.Print_Area" localSheetId="41">'Table 8.41'!$A$1:$P$98</definedName>
    <definedName name="_xlnm.Print_Area" localSheetId="42">'Table 8.42'!$A$1:$P$98</definedName>
    <definedName name="_xlnm.Print_Area" localSheetId="43">'Table 8.43'!$A$1:$P$98</definedName>
    <definedName name="_xlnm.Print_Area" localSheetId="44">'Table 8.44'!$A$1:$P$98</definedName>
    <definedName name="_xlnm.Print_Area" localSheetId="45">'Table 8.45'!$A$1:$P$98</definedName>
    <definedName name="_xlnm.Print_Area" localSheetId="46">'Table 8.46'!$A$1:$P$98</definedName>
    <definedName name="_xlnm.Print_Area" localSheetId="47">'Table 8.47'!$A$1:$P$98</definedName>
    <definedName name="_xlnm.Print_Area" localSheetId="48">'Table 8.48'!$A$1:$P$98</definedName>
    <definedName name="_xlnm.Print_Area" localSheetId="49">'Table 8.49'!$A$1:$P$98</definedName>
    <definedName name="_xlnm.Print_Area" localSheetId="5">'Table 8.5'!$A$1:$P$98</definedName>
    <definedName name="_xlnm.Print_Area" localSheetId="50">'Table 8.50'!$A$1:$P$98</definedName>
    <definedName name="_xlnm.Print_Area" localSheetId="51">'Table 8.51'!$A$1:$P$98</definedName>
    <definedName name="_xlnm.Print_Area" localSheetId="52">'Table 8.52'!$A$1:$P$98</definedName>
    <definedName name="_xlnm.Print_Area" localSheetId="53">'Table 8.53'!$A$1:$P$98</definedName>
    <definedName name="_xlnm.Print_Area" localSheetId="54">'Table 8.54'!$A$1:$P$98</definedName>
    <definedName name="_xlnm.Print_Area" localSheetId="55">'Table 8.55'!$A$1:$P$98</definedName>
    <definedName name="_xlnm.Print_Area" localSheetId="56">'Table 8.56'!$A$1:$P$98</definedName>
    <definedName name="_xlnm.Print_Area" localSheetId="57">'Table 8.57'!$A$1:$P$98</definedName>
    <definedName name="_xlnm.Print_Area" localSheetId="58">'Table 8.58'!$A$1:$P$98</definedName>
    <definedName name="_xlnm.Print_Area" localSheetId="59">'Table 8.59'!$A$1:$P$98</definedName>
    <definedName name="_xlnm.Print_Area" localSheetId="6">'Table 8.6'!$A$1:$P$98</definedName>
    <definedName name="_xlnm.Print_Area" localSheetId="60">'Table 8.60'!$A$1:$P$98</definedName>
    <definedName name="_xlnm.Print_Area" localSheetId="61">'Table 8.61'!$A$1:$P$98</definedName>
    <definedName name="_xlnm.Print_Area" localSheetId="62">'Table 8.62'!$A$1:$P$98</definedName>
    <definedName name="_xlnm.Print_Area" localSheetId="63">'Table 8.63'!$A$1:$P$98</definedName>
    <definedName name="_xlnm.Print_Area" localSheetId="64">'Table 8.64'!$A$1:$P$98</definedName>
    <definedName name="_xlnm.Print_Area" localSheetId="65">'Table 8.65'!$A$1:$P$98</definedName>
    <definedName name="_xlnm.Print_Area" localSheetId="66">'Table 8.66'!$A$1:$P$98</definedName>
    <definedName name="_xlnm.Print_Area" localSheetId="67">'Table 8.67'!$A$1:$P$98</definedName>
    <definedName name="_xlnm.Print_Area" localSheetId="68">'Table 8.68'!$A$1:$P$98</definedName>
    <definedName name="_xlnm.Print_Area" localSheetId="69">'Table 8.69'!$A$1:$P$98</definedName>
    <definedName name="_xlnm.Print_Area" localSheetId="7">'Table 8.7'!$A$1:$P$98</definedName>
    <definedName name="_xlnm.Print_Area" localSheetId="70">'Table 8.70'!$A$1:$P$98</definedName>
    <definedName name="_xlnm.Print_Area" localSheetId="71">'Table 8.71'!$A$1:$P$98</definedName>
    <definedName name="_xlnm.Print_Area" localSheetId="72">'Table 8.72'!$A$1:$P$98</definedName>
    <definedName name="_xlnm.Print_Area" localSheetId="73">'Table 8.73'!$A$1:$P$98</definedName>
    <definedName name="_xlnm.Print_Area" localSheetId="74">'Table 8.74'!$A$1:$P$98</definedName>
    <definedName name="_xlnm.Print_Area" localSheetId="75">'Table 8.75'!$A$1:$P$98</definedName>
    <definedName name="_xlnm.Print_Area" localSheetId="76">'Table 8.76'!$A$1:$P$98</definedName>
    <definedName name="_xlnm.Print_Area" localSheetId="77">'Table 8.77'!$A$1:$P$98</definedName>
    <definedName name="_xlnm.Print_Area" localSheetId="78">'Table 8.78'!$A$1:$P$98</definedName>
    <definedName name="_xlnm.Print_Area" localSheetId="79">'Table 8.79'!$A$1:$P$98</definedName>
    <definedName name="_xlnm.Print_Area" localSheetId="8">'Table 8.8'!$A$1:$P$98</definedName>
    <definedName name="_xlnm.Print_Area" localSheetId="9">'Table 8.9'!$A$1:$P$98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4" i="26" l="1"/>
  <c r="D8" i="26"/>
  <c r="AA4" i="27"/>
  <c r="D8" i="27"/>
  <c r="AA4" i="28"/>
  <c r="D8" i="28"/>
  <c r="AA4" i="29"/>
  <c r="D8" i="29"/>
  <c r="AA4" i="30"/>
  <c r="D8" i="30"/>
  <c r="AA4" i="31"/>
  <c r="D8" i="31"/>
  <c r="AA4" i="32"/>
  <c r="D8" i="32"/>
  <c r="AA4" i="33"/>
  <c r="D8" i="33"/>
  <c r="AA4" i="34"/>
  <c r="D8" i="34"/>
  <c r="AA4" i="35"/>
  <c r="D8" i="35"/>
  <c r="AA4" i="36"/>
  <c r="D8" i="36"/>
  <c r="AA4" i="37"/>
  <c r="D8" i="37"/>
  <c r="AA4" i="38"/>
  <c r="D8" i="38"/>
  <c r="AA4" i="39"/>
  <c r="D8" i="39"/>
  <c r="AA4" i="40"/>
  <c r="D8" i="40"/>
  <c r="AA4" i="41"/>
  <c r="D8" i="41"/>
  <c r="AA4" i="42"/>
  <c r="D8" i="42"/>
  <c r="AA4" i="43"/>
  <c r="D8" i="43"/>
  <c r="AA4" i="44"/>
  <c r="D8" i="44"/>
  <c r="AA4" i="45"/>
  <c r="D8" i="45"/>
  <c r="AA4" i="46"/>
  <c r="D8" i="46"/>
  <c r="AA4" i="47"/>
  <c r="D8" i="47"/>
  <c r="AA4" i="48"/>
  <c r="D8" i="48"/>
  <c r="AA4" i="49"/>
  <c r="D8" i="49"/>
  <c r="AA4" i="50"/>
  <c r="D8" i="50"/>
  <c r="AA4" i="51"/>
  <c r="D8" i="51"/>
  <c r="AA4" i="52"/>
  <c r="D8" i="52"/>
  <c r="AA4" i="53"/>
  <c r="D8" i="53"/>
  <c r="AA4" i="54"/>
  <c r="D8" i="54"/>
  <c r="AA4" i="55"/>
  <c r="D8" i="55"/>
  <c r="AA4" i="56"/>
  <c r="D8" i="56"/>
  <c r="AA4" i="57"/>
  <c r="D8" i="57"/>
  <c r="AA4" i="58"/>
  <c r="D8" i="58"/>
  <c r="AA4" i="59"/>
  <c r="D8" i="59"/>
  <c r="AA4" i="60"/>
  <c r="D8" i="60"/>
  <c r="AA4" i="61"/>
  <c r="D8" i="61"/>
  <c r="AA4" i="62"/>
  <c r="D8" i="62"/>
  <c r="AA4" i="63"/>
  <c r="D8" i="63"/>
  <c r="AA4" i="64"/>
  <c r="D8" i="64"/>
  <c r="AA4" i="65"/>
  <c r="D8" i="65"/>
  <c r="AA4" i="66"/>
  <c r="D8" i="66"/>
  <c r="AA4" i="67"/>
  <c r="D8" i="67"/>
  <c r="AA4" i="68"/>
  <c r="D8" i="68"/>
  <c r="AA4" i="69"/>
  <c r="D8" i="69"/>
  <c r="AA4" i="70"/>
  <c r="D8" i="70"/>
  <c r="AA4" i="71"/>
  <c r="D8" i="71"/>
  <c r="AA4" i="72"/>
  <c r="D8" i="72"/>
  <c r="AA4" i="73"/>
  <c r="D8" i="73"/>
  <c r="AA4" i="74"/>
  <c r="D8" i="74"/>
  <c r="AA4" i="75"/>
  <c r="D8" i="75"/>
  <c r="AA4" i="76"/>
  <c r="D8" i="76"/>
  <c r="AA4" i="77"/>
  <c r="D8" i="77"/>
  <c r="AA4" i="78"/>
  <c r="D8" i="78"/>
  <c r="AA4" i="79"/>
  <c r="D8" i="79"/>
  <c r="AA4" i="80"/>
  <c r="D8" i="80"/>
  <c r="AA4" i="81"/>
  <c r="D8" i="81"/>
  <c r="AA4" i="82"/>
  <c r="D8" i="82"/>
  <c r="AA4" i="83"/>
  <c r="D8" i="83"/>
  <c r="AA4" i="84"/>
  <c r="D8" i="84"/>
  <c r="AA4" i="85"/>
  <c r="D8" i="85"/>
  <c r="AA4" i="86"/>
  <c r="D8" i="86"/>
  <c r="AA4" i="87"/>
  <c r="D8" i="87"/>
  <c r="AA4" i="88"/>
  <c r="D8" i="88"/>
  <c r="AA4" i="89"/>
  <c r="D8" i="89"/>
  <c r="AA4" i="90"/>
  <c r="D8" i="90"/>
  <c r="AA4" i="91"/>
  <c r="D8" i="91"/>
  <c r="AA4" i="92"/>
  <c r="D8" i="92"/>
  <c r="AA4" i="93"/>
  <c r="D8" i="93"/>
  <c r="AA4" i="94"/>
  <c r="D8" i="94"/>
  <c r="AA4" i="95"/>
  <c r="D8" i="95"/>
  <c r="AA4" i="96"/>
  <c r="D8" i="96"/>
  <c r="AA4" i="97"/>
  <c r="D8" i="97"/>
  <c r="AA4" i="98"/>
  <c r="D8" i="98"/>
  <c r="AA4" i="99"/>
  <c r="D8" i="99"/>
  <c r="AA4" i="100"/>
  <c r="D8" i="100"/>
  <c r="AA4" i="101"/>
  <c r="D8" i="101"/>
  <c r="AA4" i="102"/>
  <c r="D8" i="102"/>
  <c r="AA4" i="103"/>
  <c r="D8" i="103"/>
  <c r="AA4" i="25"/>
  <c r="D8" i="25"/>
  <c r="M56" i="24"/>
  <c r="K56" i="24"/>
  <c r="I56" i="24"/>
  <c r="M55" i="24"/>
  <c r="K55" i="24"/>
  <c r="I55" i="24"/>
  <c r="I52" i="24"/>
  <c r="I51" i="24"/>
  <c r="I50" i="24"/>
  <c r="I49" i="24"/>
  <c r="I47" i="24"/>
  <c r="I46" i="24"/>
  <c r="I45" i="24"/>
  <c r="I44" i="24"/>
  <c r="I39" i="24"/>
  <c r="M38" i="24"/>
  <c r="K38" i="24"/>
  <c r="I38" i="24"/>
  <c r="M37" i="24"/>
  <c r="K37" i="24"/>
  <c r="I37" i="24"/>
  <c r="I34" i="24"/>
  <c r="I33" i="24"/>
  <c r="I32" i="24"/>
  <c r="I31" i="24"/>
  <c r="I30" i="24"/>
  <c r="I29" i="24"/>
  <c r="I28" i="24"/>
  <c r="I27" i="24"/>
  <c r="I26" i="24"/>
  <c r="I25" i="24"/>
  <c r="I24" i="24"/>
  <c r="I23" i="24"/>
  <c r="I22" i="24"/>
  <c r="I21" i="24"/>
  <c r="I20" i="24"/>
  <c r="I19" i="24"/>
  <c r="I18" i="24"/>
  <c r="I17" i="24"/>
  <c r="I16" i="24"/>
  <c r="I15" i="24"/>
  <c r="M9" i="24"/>
  <c r="K9" i="24"/>
  <c r="I9" i="24"/>
  <c r="M8" i="24"/>
  <c r="K8" i="24"/>
  <c r="I8" i="24"/>
  <c r="M7" i="24"/>
  <c r="K7" i="24"/>
  <c r="I7" i="24"/>
  <c r="M6" i="24"/>
  <c r="K6" i="24"/>
  <c r="I6" i="24"/>
  <c r="M5" i="24"/>
  <c r="K5" i="24"/>
  <c r="I5" i="24"/>
  <c r="M4" i="24"/>
  <c r="K4" i="24"/>
  <c r="I4" i="24"/>
  <c r="AC128" i="26"/>
  <c r="AA128" i="26"/>
  <c r="AC127" i="26"/>
  <c r="AA127" i="26"/>
  <c r="AC125" i="26"/>
  <c r="AA125" i="26"/>
  <c r="AC124" i="26"/>
  <c r="AA124" i="26"/>
  <c r="AA122" i="26"/>
  <c r="AA121" i="26"/>
  <c r="AA120" i="26"/>
  <c r="AA118" i="26"/>
  <c r="AE115" i="26"/>
  <c r="AC115" i="26"/>
  <c r="AA115" i="26"/>
  <c r="AE114" i="26"/>
  <c r="AC114" i="26"/>
  <c r="AA114" i="26"/>
  <c r="AC111" i="26"/>
  <c r="AA111" i="26"/>
  <c r="AC110" i="26"/>
  <c r="AA110" i="26"/>
  <c r="AC109" i="26"/>
  <c r="AA109" i="26"/>
  <c r="AC108" i="26"/>
  <c r="AA108" i="26"/>
  <c r="AC105" i="26"/>
  <c r="AA105" i="26"/>
  <c r="AC104" i="26"/>
  <c r="AA104" i="26"/>
  <c r="AC42" i="26"/>
  <c r="AC41" i="26"/>
  <c r="AE38" i="26"/>
  <c r="AC38" i="26"/>
  <c r="AA38" i="26"/>
  <c r="AE37" i="26"/>
  <c r="AC37" i="26"/>
  <c r="AA37" i="26"/>
  <c r="AA34" i="26"/>
  <c r="AA33" i="26"/>
  <c r="AA32" i="26"/>
  <c r="AA31" i="26"/>
  <c r="AA30" i="26"/>
  <c r="AA29" i="26"/>
  <c r="AA28" i="26"/>
  <c r="AA27" i="26"/>
  <c r="AA26" i="26"/>
  <c r="AA25" i="26"/>
  <c r="AA24" i="26"/>
  <c r="AA23" i="26"/>
  <c r="AA22" i="26"/>
  <c r="AA21" i="26"/>
  <c r="AA20" i="26"/>
  <c r="AA19" i="26"/>
  <c r="AA18" i="26"/>
  <c r="AA17" i="26"/>
  <c r="AA16" i="26"/>
  <c r="AA15" i="26"/>
  <c r="AE9" i="26"/>
  <c r="AC9" i="26"/>
  <c r="AA9" i="26"/>
  <c r="AE8" i="26"/>
  <c r="AC8" i="26"/>
  <c r="AA8" i="26"/>
  <c r="AE7" i="26"/>
  <c r="AC7" i="26"/>
  <c r="AA7" i="26"/>
  <c r="AE6" i="26"/>
  <c r="AC6" i="26"/>
  <c r="AA6" i="26"/>
  <c r="AE5" i="26"/>
  <c r="AC5" i="26"/>
  <c r="AA5" i="26"/>
  <c r="AE4" i="26"/>
  <c r="AC4" i="26"/>
  <c r="AC128" i="27"/>
  <c r="AA128" i="27"/>
  <c r="AC127" i="27"/>
  <c r="AA127" i="27"/>
  <c r="AC125" i="27"/>
  <c r="AA125" i="27"/>
  <c r="AC124" i="27"/>
  <c r="AA124" i="27"/>
  <c r="AA122" i="27"/>
  <c r="AA121" i="27"/>
  <c r="AA120" i="27"/>
  <c r="AA118" i="27"/>
  <c r="AE115" i="27"/>
  <c r="AC115" i="27"/>
  <c r="AA115" i="27"/>
  <c r="AE114" i="27"/>
  <c r="AC114" i="27"/>
  <c r="AA114" i="27"/>
  <c r="AC111" i="27"/>
  <c r="AA111" i="27"/>
  <c r="AC110" i="27"/>
  <c r="AA110" i="27"/>
  <c r="AC109" i="27"/>
  <c r="AA109" i="27"/>
  <c r="AC108" i="27"/>
  <c r="AA108" i="27"/>
  <c r="AC105" i="27"/>
  <c r="AA105" i="27"/>
  <c r="AC104" i="27"/>
  <c r="AA104" i="27"/>
  <c r="AC42" i="27"/>
  <c r="AC41" i="27"/>
  <c r="AE38" i="27"/>
  <c r="AC38" i="27"/>
  <c r="AA38" i="27"/>
  <c r="AE37" i="27"/>
  <c r="AC37" i="27"/>
  <c r="AA37" i="27"/>
  <c r="AA34" i="27"/>
  <c r="AA33" i="27"/>
  <c r="AA32" i="27"/>
  <c r="AA31" i="27"/>
  <c r="AA30" i="27"/>
  <c r="AA29" i="27"/>
  <c r="AA28" i="27"/>
  <c r="AA27" i="27"/>
  <c r="AA26" i="27"/>
  <c r="AA25" i="27"/>
  <c r="AA24" i="27"/>
  <c r="AA23" i="27"/>
  <c r="AA22" i="27"/>
  <c r="AA21" i="27"/>
  <c r="AA20" i="27"/>
  <c r="AA19" i="27"/>
  <c r="AA18" i="27"/>
  <c r="AA17" i="27"/>
  <c r="AA16" i="27"/>
  <c r="AA15" i="27"/>
  <c r="AE9" i="27"/>
  <c r="AC9" i="27"/>
  <c r="AA9" i="27"/>
  <c r="AE8" i="27"/>
  <c r="AC8" i="27"/>
  <c r="AA8" i="27"/>
  <c r="AE7" i="27"/>
  <c r="AC7" i="27"/>
  <c r="AA7" i="27"/>
  <c r="AE6" i="27"/>
  <c r="AC6" i="27"/>
  <c r="AA6" i="27"/>
  <c r="AE5" i="27"/>
  <c r="AC5" i="27"/>
  <c r="AA5" i="27"/>
  <c r="AE4" i="27"/>
  <c r="AC4" i="27"/>
  <c r="AC128" i="28"/>
  <c r="AA128" i="28"/>
  <c r="AC127" i="28"/>
  <c r="AA127" i="28"/>
  <c r="AC125" i="28"/>
  <c r="AA125" i="28"/>
  <c r="AC124" i="28"/>
  <c r="AA124" i="28"/>
  <c r="AA122" i="28"/>
  <c r="AA121" i="28"/>
  <c r="AA120" i="28"/>
  <c r="AA118" i="28"/>
  <c r="AE115" i="28"/>
  <c r="AC115" i="28"/>
  <c r="AA115" i="28"/>
  <c r="AE114" i="28"/>
  <c r="AC114" i="28"/>
  <c r="AA114" i="28"/>
  <c r="AC111" i="28"/>
  <c r="AA111" i="28"/>
  <c r="AC110" i="28"/>
  <c r="AA110" i="28"/>
  <c r="AC109" i="28"/>
  <c r="AA109" i="28"/>
  <c r="AC108" i="28"/>
  <c r="AA108" i="28"/>
  <c r="AC105" i="28"/>
  <c r="AA105" i="28"/>
  <c r="AC104" i="28"/>
  <c r="AA104" i="28"/>
  <c r="AC42" i="28"/>
  <c r="AC41" i="28"/>
  <c r="AE38" i="28"/>
  <c r="AC38" i="28"/>
  <c r="AA38" i="28"/>
  <c r="AE37" i="28"/>
  <c r="AC37" i="28"/>
  <c r="AA37" i="28"/>
  <c r="AA34" i="28"/>
  <c r="AA33" i="28"/>
  <c r="AA32" i="28"/>
  <c r="AA31" i="28"/>
  <c r="AA30" i="28"/>
  <c r="AA29" i="28"/>
  <c r="AA28" i="28"/>
  <c r="AA27" i="28"/>
  <c r="AA26" i="28"/>
  <c r="AA25" i="28"/>
  <c r="AA24" i="28"/>
  <c r="AA23" i="28"/>
  <c r="AA22" i="28"/>
  <c r="AA21" i="28"/>
  <c r="AA20" i="28"/>
  <c r="AA19" i="28"/>
  <c r="AA18" i="28"/>
  <c r="AA17" i="28"/>
  <c r="AA16" i="28"/>
  <c r="AA15" i="28"/>
  <c r="AE9" i="28"/>
  <c r="AC9" i="28"/>
  <c r="AA9" i="28"/>
  <c r="AE8" i="28"/>
  <c r="AC8" i="28"/>
  <c r="AA8" i="28"/>
  <c r="AE7" i="28"/>
  <c r="AC7" i="28"/>
  <c r="AA7" i="28"/>
  <c r="AE6" i="28"/>
  <c r="AC6" i="28"/>
  <c r="AA6" i="28"/>
  <c r="AE5" i="28"/>
  <c r="AC5" i="28"/>
  <c r="AA5" i="28"/>
  <c r="AE4" i="28"/>
  <c r="AC4" i="28"/>
  <c r="AC128" i="29"/>
  <c r="AA128" i="29"/>
  <c r="AC127" i="29"/>
  <c r="AA127" i="29"/>
  <c r="AC125" i="29"/>
  <c r="AA125" i="29"/>
  <c r="AC124" i="29"/>
  <c r="AA124" i="29"/>
  <c r="AA122" i="29"/>
  <c r="AA121" i="29"/>
  <c r="AA120" i="29"/>
  <c r="AA118" i="29"/>
  <c r="AE115" i="29"/>
  <c r="AC115" i="29"/>
  <c r="AA115" i="29"/>
  <c r="AE114" i="29"/>
  <c r="AC114" i="29"/>
  <c r="AA114" i="29"/>
  <c r="AC111" i="29"/>
  <c r="AA111" i="29"/>
  <c r="AC110" i="29"/>
  <c r="AA110" i="29"/>
  <c r="AC109" i="29"/>
  <c r="AA109" i="29"/>
  <c r="AC108" i="29"/>
  <c r="AA108" i="29"/>
  <c r="AC105" i="29"/>
  <c r="AA105" i="29"/>
  <c r="AC104" i="29"/>
  <c r="AA104" i="29"/>
  <c r="AC42" i="29"/>
  <c r="AC41" i="29"/>
  <c r="AE38" i="29"/>
  <c r="AC38" i="29"/>
  <c r="AA38" i="29"/>
  <c r="AE37" i="29"/>
  <c r="AC37" i="29"/>
  <c r="AA37" i="29"/>
  <c r="AA34" i="29"/>
  <c r="AA33" i="29"/>
  <c r="AA32" i="29"/>
  <c r="AA31" i="29"/>
  <c r="AA30" i="29"/>
  <c r="AA29" i="29"/>
  <c r="AA28" i="29"/>
  <c r="AA27" i="29"/>
  <c r="AA26" i="29"/>
  <c r="AA25" i="29"/>
  <c r="AA24" i="29"/>
  <c r="AA23" i="29"/>
  <c r="AA22" i="29"/>
  <c r="AA21" i="29"/>
  <c r="AA20" i="29"/>
  <c r="AA19" i="29"/>
  <c r="AA18" i="29"/>
  <c r="AA17" i="29"/>
  <c r="AA16" i="29"/>
  <c r="AA15" i="29"/>
  <c r="AE9" i="29"/>
  <c r="AC9" i="29"/>
  <c r="AA9" i="29"/>
  <c r="AE8" i="29"/>
  <c r="AC8" i="29"/>
  <c r="AA8" i="29"/>
  <c r="AE7" i="29"/>
  <c r="AC7" i="29"/>
  <c r="AA7" i="29"/>
  <c r="AE6" i="29"/>
  <c r="AC6" i="29"/>
  <c r="AA6" i="29"/>
  <c r="AE5" i="29"/>
  <c r="AC5" i="29"/>
  <c r="AA5" i="29"/>
  <c r="AE4" i="29"/>
  <c r="AC4" i="29"/>
  <c r="AC128" i="30"/>
  <c r="AA128" i="30"/>
  <c r="AC127" i="30"/>
  <c r="AA127" i="30"/>
  <c r="AC125" i="30"/>
  <c r="AA125" i="30"/>
  <c r="AC124" i="30"/>
  <c r="AA124" i="30"/>
  <c r="AA122" i="30"/>
  <c r="AA121" i="30"/>
  <c r="AA120" i="30"/>
  <c r="AA118" i="30"/>
  <c r="AE115" i="30"/>
  <c r="AC115" i="30"/>
  <c r="AA115" i="30"/>
  <c r="AE114" i="30"/>
  <c r="AC114" i="30"/>
  <c r="AA114" i="30"/>
  <c r="AC111" i="30"/>
  <c r="AA111" i="30"/>
  <c r="AC110" i="30"/>
  <c r="AA110" i="30"/>
  <c r="AC109" i="30"/>
  <c r="AA109" i="30"/>
  <c r="AC108" i="30"/>
  <c r="AA108" i="30"/>
  <c r="AC105" i="30"/>
  <c r="AA105" i="30"/>
  <c r="AC104" i="30"/>
  <c r="AA104" i="30"/>
  <c r="AC42" i="30"/>
  <c r="AC41" i="30"/>
  <c r="AE38" i="30"/>
  <c r="AC38" i="30"/>
  <c r="AA38" i="30"/>
  <c r="AE37" i="30"/>
  <c r="AC37" i="30"/>
  <c r="AA37" i="30"/>
  <c r="AA34" i="30"/>
  <c r="AA33" i="30"/>
  <c r="AA32" i="30"/>
  <c r="AA31" i="30"/>
  <c r="AA30" i="30"/>
  <c r="AA29" i="30"/>
  <c r="AA28" i="30"/>
  <c r="AA27" i="30"/>
  <c r="AA26" i="30"/>
  <c r="AA25" i="30"/>
  <c r="AA24" i="30"/>
  <c r="AA23" i="30"/>
  <c r="AA22" i="30"/>
  <c r="AA21" i="30"/>
  <c r="AA20" i="30"/>
  <c r="AA19" i="30"/>
  <c r="AA18" i="30"/>
  <c r="AA17" i="30"/>
  <c r="AA16" i="30"/>
  <c r="AA15" i="30"/>
  <c r="AE9" i="30"/>
  <c r="AC9" i="30"/>
  <c r="AA9" i="30"/>
  <c r="AE8" i="30"/>
  <c r="AC8" i="30"/>
  <c r="AA8" i="30"/>
  <c r="AE7" i="30"/>
  <c r="AC7" i="30"/>
  <c r="AA7" i="30"/>
  <c r="AE6" i="30"/>
  <c r="AC6" i="30"/>
  <c r="AA6" i="30"/>
  <c r="AE5" i="30"/>
  <c r="AC5" i="30"/>
  <c r="AA5" i="30"/>
  <c r="AE4" i="30"/>
  <c r="AC4" i="30"/>
  <c r="AC128" i="31"/>
  <c r="AA128" i="31"/>
  <c r="AC127" i="31"/>
  <c r="AA127" i="31"/>
  <c r="AC125" i="31"/>
  <c r="AA125" i="31"/>
  <c r="AC124" i="31"/>
  <c r="AA124" i="31"/>
  <c r="AA122" i="31"/>
  <c r="AA121" i="31"/>
  <c r="AA120" i="31"/>
  <c r="AA118" i="31"/>
  <c r="AE115" i="31"/>
  <c r="AC115" i="31"/>
  <c r="AA115" i="31"/>
  <c r="AE114" i="31"/>
  <c r="AC114" i="31"/>
  <c r="AA114" i="31"/>
  <c r="AC111" i="31"/>
  <c r="AA111" i="31"/>
  <c r="AC110" i="31"/>
  <c r="AA110" i="31"/>
  <c r="AC109" i="31"/>
  <c r="AA109" i="31"/>
  <c r="AC108" i="31"/>
  <c r="AA108" i="31"/>
  <c r="AC105" i="31"/>
  <c r="AA105" i="31"/>
  <c r="AC104" i="31"/>
  <c r="AA104" i="31"/>
  <c r="AC42" i="31"/>
  <c r="AC41" i="31"/>
  <c r="AE38" i="31"/>
  <c r="AC38" i="31"/>
  <c r="AA38" i="31"/>
  <c r="AE37" i="31"/>
  <c r="AC37" i="31"/>
  <c r="AA37" i="31"/>
  <c r="AA34" i="31"/>
  <c r="AA33" i="31"/>
  <c r="AA32" i="31"/>
  <c r="AA31" i="31"/>
  <c r="AA30" i="31"/>
  <c r="AA29" i="31"/>
  <c r="AA28" i="31"/>
  <c r="AA27" i="31"/>
  <c r="AA26" i="31"/>
  <c r="AA25" i="31"/>
  <c r="AA24" i="31"/>
  <c r="AA23" i="31"/>
  <c r="AA22" i="31"/>
  <c r="AA21" i="31"/>
  <c r="AA20" i="31"/>
  <c r="AA19" i="31"/>
  <c r="AA18" i="31"/>
  <c r="AA17" i="31"/>
  <c r="AA16" i="31"/>
  <c r="AA15" i="31"/>
  <c r="AE9" i="31"/>
  <c r="AC9" i="31"/>
  <c r="AA9" i="31"/>
  <c r="AE8" i="31"/>
  <c r="AC8" i="31"/>
  <c r="AA8" i="31"/>
  <c r="AE7" i="31"/>
  <c r="AC7" i="31"/>
  <c r="AA7" i="31"/>
  <c r="AE6" i="31"/>
  <c r="AC6" i="31"/>
  <c r="AA6" i="31"/>
  <c r="AE5" i="31"/>
  <c r="AC5" i="31"/>
  <c r="AA5" i="31"/>
  <c r="AE4" i="31"/>
  <c r="AC4" i="31"/>
  <c r="AC128" i="32"/>
  <c r="AA128" i="32"/>
  <c r="AC127" i="32"/>
  <c r="AA127" i="32"/>
  <c r="AC125" i="32"/>
  <c r="AA125" i="32"/>
  <c r="AC124" i="32"/>
  <c r="AA124" i="32"/>
  <c r="AA122" i="32"/>
  <c r="AA121" i="32"/>
  <c r="AA120" i="32"/>
  <c r="AA118" i="32"/>
  <c r="AE115" i="32"/>
  <c r="AC115" i="32"/>
  <c r="AA115" i="32"/>
  <c r="AE114" i="32"/>
  <c r="AC114" i="32"/>
  <c r="AA114" i="32"/>
  <c r="AC111" i="32"/>
  <c r="AA111" i="32"/>
  <c r="AC110" i="32"/>
  <c r="AA110" i="32"/>
  <c r="AC109" i="32"/>
  <c r="AA109" i="32"/>
  <c r="AC108" i="32"/>
  <c r="AA108" i="32"/>
  <c r="AC105" i="32"/>
  <c r="AA105" i="32"/>
  <c r="AC104" i="32"/>
  <c r="AA104" i="32"/>
  <c r="AC42" i="32"/>
  <c r="AC41" i="32"/>
  <c r="AE38" i="32"/>
  <c r="AC38" i="32"/>
  <c r="AA38" i="32"/>
  <c r="AE37" i="32"/>
  <c r="AC37" i="32"/>
  <c r="AA37" i="32"/>
  <c r="AA34" i="32"/>
  <c r="AA33" i="32"/>
  <c r="AA32" i="32"/>
  <c r="AA31" i="32"/>
  <c r="AA30" i="32"/>
  <c r="AA29" i="32"/>
  <c r="AA28" i="32"/>
  <c r="AA27" i="32"/>
  <c r="AA26" i="32"/>
  <c r="AA25" i="32"/>
  <c r="AA24" i="32"/>
  <c r="AA23" i="32"/>
  <c r="AA22" i="32"/>
  <c r="AA21" i="32"/>
  <c r="AA20" i="32"/>
  <c r="AA19" i="32"/>
  <c r="AA18" i="32"/>
  <c r="AA17" i="32"/>
  <c r="AA16" i="32"/>
  <c r="AA15" i="32"/>
  <c r="AE9" i="32"/>
  <c r="AC9" i="32"/>
  <c r="AA9" i="32"/>
  <c r="AE8" i="32"/>
  <c r="AC8" i="32"/>
  <c r="AA8" i="32"/>
  <c r="AE7" i="32"/>
  <c r="AC7" i="32"/>
  <c r="AA7" i="32"/>
  <c r="AE6" i="32"/>
  <c r="AC6" i="32"/>
  <c r="AA6" i="32"/>
  <c r="AE5" i="32"/>
  <c r="AC5" i="32"/>
  <c r="AA5" i="32"/>
  <c r="AE4" i="32"/>
  <c r="AC4" i="32"/>
  <c r="AC128" i="33"/>
  <c r="AA128" i="33"/>
  <c r="AC127" i="33"/>
  <c r="AA127" i="33"/>
  <c r="AC125" i="33"/>
  <c r="AA125" i="33"/>
  <c r="AC124" i="33"/>
  <c r="AA124" i="33"/>
  <c r="AA122" i="33"/>
  <c r="AA121" i="33"/>
  <c r="AA120" i="33"/>
  <c r="AA118" i="33"/>
  <c r="AE115" i="33"/>
  <c r="AC115" i="33"/>
  <c r="AA115" i="33"/>
  <c r="AE114" i="33"/>
  <c r="AC114" i="33"/>
  <c r="AA114" i="33"/>
  <c r="AC111" i="33"/>
  <c r="AA111" i="33"/>
  <c r="AC110" i="33"/>
  <c r="AA110" i="33"/>
  <c r="AC109" i="33"/>
  <c r="AA109" i="33"/>
  <c r="AC108" i="33"/>
  <c r="AA108" i="33"/>
  <c r="AC105" i="33"/>
  <c r="AA105" i="33"/>
  <c r="AC104" i="33"/>
  <c r="AA104" i="33"/>
  <c r="AC42" i="33"/>
  <c r="AC41" i="33"/>
  <c r="AE38" i="33"/>
  <c r="AC38" i="33"/>
  <c r="AA38" i="33"/>
  <c r="AE37" i="33"/>
  <c r="AC37" i="33"/>
  <c r="AA37" i="33"/>
  <c r="AA34" i="33"/>
  <c r="AA33" i="33"/>
  <c r="AA32" i="33"/>
  <c r="AA31" i="33"/>
  <c r="AA30" i="33"/>
  <c r="AA29" i="33"/>
  <c r="AA28" i="33"/>
  <c r="AA27" i="33"/>
  <c r="AA26" i="33"/>
  <c r="AA25" i="33"/>
  <c r="AA24" i="33"/>
  <c r="AA23" i="33"/>
  <c r="AA22" i="33"/>
  <c r="AA21" i="33"/>
  <c r="AA20" i="33"/>
  <c r="AA19" i="33"/>
  <c r="AA18" i="33"/>
  <c r="AA17" i="33"/>
  <c r="AA16" i="33"/>
  <c r="AA15" i="33"/>
  <c r="AE9" i="33"/>
  <c r="AC9" i="33"/>
  <c r="AA9" i="33"/>
  <c r="AE8" i="33"/>
  <c r="AC8" i="33"/>
  <c r="AA8" i="33"/>
  <c r="AE7" i="33"/>
  <c r="AC7" i="33"/>
  <c r="AA7" i="33"/>
  <c r="AE6" i="33"/>
  <c r="AC6" i="33"/>
  <c r="AA6" i="33"/>
  <c r="AE5" i="33"/>
  <c r="AC5" i="33"/>
  <c r="AA5" i="33"/>
  <c r="AE4" i="33"/>
  <c r="AC4" i="33"/>
  <c r="AC128" i="34"/>
  <c r="AA128" i="34"/>
  <c r="AC127" i="34"/>
  <c r="AA127" i="34"/>
  <c r="AC125" i="34"/>
  <c r="AA125" i="34"/>
  <c r="AC124" i="34"/>
  <c r="AA124" i="34"/>
  <c r="AA122" i="34"/>
  <c r="AA121" i="34"/>
  <c r="AA120" i="34"/>
  <c r="AA118" i="34"/>
  <c r="AE115" i="34"/>
  <c r="AC115" i="34"/>
  <c r="AA115" i="34"/>
  <c r="AE114" i="34"/>
  <c r="AC114" i="34"/>
  <c r="AA114" i="34"/>
  <c r="AC111" i="34"/>
  <c r="AA111" i="34"/>
  <c r="AC110" i="34"/>
  <c r="AA110" i="34"/>
  <c r="AC109" i="34"/>
  <c r="AA109" i="34"/>
  <c r="AC108" i="34"/>
  <c r="AA108" i="34"/>
  <c r="AC105" i="34"/>
  <c r="AA105" i="34"/>
  <c r="AC104" i="34"/>
  <c r="AA104" i="34"/>
  <c r="AC42" i="34"/>
  <c r="AC41" i="34"/>
  <c r="AE38" i="34"/>
  <c r="AC38" i="34"/>
  <c r="AA38" i="34"/>
  <c r="AE37" i="34"/>
  <c r="AC37" i="34"/>
  <c r="AA37" i="34"/>
  <c r="AA34" i="34"/>
  <c r="AA33" i="34"/>
  <c r="AA32" i="34"/>
  <c r="AA31" i="34"/>
  <c r="AA30" i="34"/>
  <c r="AA29" i="34"/>
  <c r="AA28" i="34"/>
  <c r="AA27" i="34"/>
  <c r="AA26" i="34"/>
  <c r="AA25" i="34"/>
  <c r="AA24" i="34"/>
  <c r="AA23" i="34"/>
  <c r="AA22" i="34"/>
  <c r="AA21" i="34"/>
  <c r="AA20" i="34"/>
  <c r="AA19" i="34"/>
  <c r="AA18" i="34"/>
  <c r="AA17" i="34"/>
  <c r="AA16" i="34"/>
  <c r="AA15" i="34"/>
  <c r="AE9" i="34"/>
  <c r="AC9" i="34"/>
  <c r="AA9" i="34"/>
  <c r="AE8" i="34"/>
  <c r="AC8" i="34"/>
  <c r="AA8" i="34"/>
  <c r="AE7" i="34"/>
  <c r="AC7" i="34"/>
  <c r="AA7" i="34"/>
  <c r="AE6" i="34"/>
  <c r="AC6" i="34"/>
  <c r="AA6" i="34"/>
  <c r="AE5" i="34"/>
  <c r="AC5" i="34"/>
  <c r="AA5" i="34"/>
  <c r="AE4" i="34"/>
  <c r="AC4" i="34"/>
  <c r="AC128" i="35"/>
  <c r="AA128" i="35"/>
  <c r="AC127" i="35"/>
  <c r="AA127" i="35"/>
  <c r="AC125" i="35"/>
  <c r="AA125" i="35"/>
  <c r="AC124" i="35"/>
  <c r="AA124" i="35"/>
  <c r="AA122" i="35"/>
  <c r="AA121" i="35"/>
  <c r="AA120" i="35"/>
  <c r="AA118" i="35"/>
  <c r="AE115" i="35"/>
  <c r="AC115" i="35"/>
  <c r="AA115" i="35"/>
  <c r="AE114" i="35"/>
  <c r="AC114" i="35"/>
  <c r="AA114" i="35"/>
  <c r="AC111" i="35"/>
  <c r="AA111" i="35"/>
  <c r="AC110" i="35"/>
  <c r="AA110" i="35"/>
  <c r="AC109" i="35"/>
  <c r="AA109" i="35"/>
  <c r="AC108" i="35"/>
  <c r="AA108" i="35"/>
  <c r="AC105" i="35"/>
  <c r="AA105" i="35"/>
  <c r="AC104" i="35"/>
  <c r="AA104" i="35"/>
  <c r="AC42" i="35"/>
  <c r="AC41" i="35"/>
  <c r="AE38" i="35"/>
  <c r="AC38" i="35"/>
  <c r="AA38" i="35"/>
  <c r="AE37" i="35"/>
  <c r="AC37" i="35"/>
  <c r="AA37" i="35"/>
  <c r="AA34" i="35"/>
  <c r="AA33" i="35"/>
  <c r="AA32" i="35"/>
  <c r="AA31" i="35"/>
  <c r="AA30" i="35"/>
  <c r="AA29" i="35"/>
  <c r="AA28" i="35"/>
  <c r="AA27" i="35"/>
  <c r="AA26" i="35"/>
  <c r="AA25" i="35"/>
  <c r="AA24" i="35"/>
  <c r="AA23" i="35"/>
  <c r="AA22" i="35"/>
  <c r="AA21" i="35"/>
  <c r="AA20" i="35"/>
  <c r="AA19" i="35"/>
  <c r="AA18" i="35"/>
  <c r="AA17" i="35"/>
  <c r="AA16" i="35"/>
  <c r="AA15" i="35"/>
  <c r="AE9" i="35"/>
  <c r="AC9" i="35"/>
  <c r="AA9" i="35"/>
  <c r="AE8" i="35"/>
  <c r="AC8" i="35"/>
  <c r="AA8" i="35"/>
  <c r="AE7" i="35"/>
  <c r="AC7" i="35"/>
  <c r="AA7" i="35"/>
  <c r="AE6" i="35"/>
  <c r="AC6" i="35"/>
  <c r="AA6" i="35"/>
  <c r="AE5" i="35"/>
  <c r="AC5" i="35"/>
  <c r="AA5" i="35"/>
  <c r="AE4" i="35"/>
  <c r="AC4" i="35"/>
  <c r="AC128" i="36"/>
  <c r="AA128" i="36"/>
  <c r="AC127" i="36"/>
  <c r="AA127" i="36"/>
  <c r="AC125" i="36"/>
  <c r="AA125" i="36"/>
  <c r="AC124" i="36"/>
  <c r="AA124" i="36"/>
  <c r="AA122" i="36"/>
  <c r="AA121" i="36"/>
  <c r="AA120" i="36"/>
  <c r="AA118" i="36"/>
  <c r="AE115" i="36"/>
  <c r="AC115" i="36"/>
  <c r="AA115" i="36"/>
  <c r="AE114" i="36"/>
  <c r="AC114" i="36"/>
  <c r="AA114" i="36"/>
  <c r="AC111" i="36"/>
  <c r="AA111" i="36"/>
  <c r="AC110" i="36"/>
  <c r="AA110" i="36"/>
  <c r="AC109" i="36"/>
  <c r="AA109" i="36"/>
  <c r="AC108" i="36"/>
  <c r="AA108" i="36"/>
  <c r="AC105" i="36"/>
  <c r="AA105" i="36"/>
  <c r="AC104" i="36"/>
  <c r="AA104" i="36"/>
  <c r="AC42" i="36"/>
  <c r="AC41" i="36"/>
  <c r="AE38" i="36"/>
  <c r="AC38" i="36"/>
  <c r="AA38" i="36"/>
  <c r="AE37" i="36"/>
  <c r="AC37" i="36"/>
  <c r="AA37" i="36"/>
  <c r="AA34" i="36"/>
  <c r="AA33" i="36"/>
  <c r="AA32" i="36"/>
  <c r="AA31" i="36"/>
  <c r="AA30" i="36"/>
  <c r="AA29" i="36"/>
  <c r="AA28" i="36"/>
  <c r="AA27" i="36"/>
  <c r="AA26" i="36"/>
  <c r="AA25" i="36"/>
  <c r="AA24" i="36"/>
  <c r="AA23" i="36"/>
  <c r="AA22" i="36"/>
  <c r="AA21" i="36"/>
  <c r="AA20" i="36"/>
  <c r="AA19" i="36"/>
  <c r="AA18" i="36"/>
  <c r="AA17" i="36"/>
  <c r="AA16" i="36"/>
  <c r="AA15" i="36"/>
  <c r="AE9" i="36"/>
  <c r="AC9" i="36"/>
  <c r="AA9" i="36"/>
  <c r="AE8" i="36"/>
  <c r="AC8" i="36"/>
  <c r="AA8" i="36"/>
  <c r="AE7" i="36"/>
  <c r="AC7" i="36"/>
  <c r="AA7" i="36"/>
  <c r="AE6" i="36"/>
  <c r="AC6" i="36"/>
  <c r="AA6" i="36"/>
  <c r="AE5" i="36"/>
  <c r="AC5" i="36"/>
  <c r="AA5" i="36"/>
  <c r="AE4" i="36"/>
  <c r="AC4" i="36"/>
  <c r="AC128" i="37"/>
  <c r="AA128" i="37"/>
  <c r="AC127" i="37"/>
  <c r="AA127" i="37"/>
  <c r="AC125" i="37"/>
  <c r="AA125" i="37"/>
  <c r="AC124" i="37"/>
  <c r="AA124" i="37"/>
  <c r="AA122" i="37"/>
  <c r="AA121" i="37"/>
  <c r="AA120" i="37"/>
  <c r="AA118" i="37"/>
  <c r="AE115" i="37"/>
  <c r="AC115" i="37"/>
  <c r="AA115" i="37"/>
  <c r="AE114" i="37"/>
  <c r="AC114" i="37"/>
  <c r="AA114" i="37"/>
  <c r="AC111" i="37"/>
  <c r="AA111" i="37"/>
  <c r="AC110" i="37"/>
  <c r="AA110" i="37"/>
  <c r="AC109" i="37"/>
  <c r="AA109" i="37"/>
  <c r="AC108" i="37"/>
  <c r="AA108" i="37"/>
  <c r="AC105" i="37"/>
  <c r="AA105" i="37"/>
  <c r="AC104" i="37"/>
  <c r="AA104" i="37"/>
  <c r="AC42" i="37"/>
  <c r="AC41" i="37"/>
  <c r="AE38" i="37"/>
  <c r="AC38" i="37"/>
  <c r="AA38" i="37"/>
  <c r="AE37" i="37"/>
  <c r="AC37" i="37"/>
  <c r="AA37" i="37"/>
  <c r="AA34" i="37"/>
  <c r="AA33" i="37"/>
  <c r="AA32" i="37"/>
  <c r="AA31" i="37"/>
  <c r="AA30" i="37"/>
  <c r="AA29" i="37"/>
  <c r="AA28" i="37"/>
  <c r="AA27" i="37"/>
  <c r="AA26" i="37"/>
  <c r="AA25" i="37"/>
  <c r="AA24" i="37"/>
  <c r="AA23" i="37"/>
  <c r="AA22" i="37"/>
  <c r="AA21" i="37"/>
  <c r="AA20" i="37"/>
  <c r="AA19" i="37"/>
  <c r="AA18" i="37"/>
  <c r="AA17" i="37"/>
  <c r="AA16" i="37"/>
  <c r="AA15" i="37"/>
  <c r="AE9" i="37"/>
  <c r="AC9" i="37"/>
  <c r="AA9" i="37"/>
  <c r="AE8" i="37"/>
  <c r="AC8" i="37"/>
  <c r="AA8" i="37"/>
  <c r="AE7" i="37"/>
  <c r="AC7" i="37"/>
  <c r="AA7" i="37"/>
  <c r="AE6" i="37"/>
  <c r="AC6" i="37"/>
  <c r="AA6" i="37"/>
  <c r="AE5" i="37"/>
  <c r="AC5" i="37"/>
  <c r="AA5" i="37"/>
  <c r="AE4" i="37"/>
  <c r="AC4" i="37"/>
  <c r="AC128" i="38"/>
  <c r="AA128" i="38"/>
  <c r="AC127" i="38"/>
  <c r="AA127" i="38"/>
  <c r="AC125" i="38"/>
  <c r="AA125" i="38"/>
  <c r="AC124" i="38"/>
  <c r="AA124" i="38"/>
  <c r="AA122" i="38"/>
  <c r="AA121" i="38"/>
  <c r="AA120" i="38"/>
  <c r="AA118" i="38"/>
  <c r="AE115" i="38"/>
  <c r="AC115" i="38"/>
  <c r="AA115" i="38"/>
  <c r="AE114" i="38"/>
  <c r="AC114" i="38"/>
  <c r="AA114" i="38"/>
  <c r="AC111" i="38"/>
  <c r="AA111" i="38"/>
  <c r="AC110" i="38"/>
  <c r="AA110" i="38"/>
  <c r="AC109" i="38"/>
  <c r="AA109" i="38"/>
  <c r="AC108" i="38"/>
  <c r="AA108" i="38"/>
  <c r="AC105" i="38"/>
  <c r="AA105" i="38"/>
  <c r="AC104" i="38"/>
  <c r="AA104" i="38"/>
  <c r="AC42" i="38"/>
  <c r="AC41" i="38"/>
  <c r="AE38" i="38"/>
  <c r="AC38" i="38"/>
  <c r="AA38" i="38"/>
  <c r="AE37" i="38"/>
  <c r="AC37" i="38"/>
  <c r="AA37" i="38"/>
  <c r="AA34" i="38"/>
  <c r="AA33" i="38"/>
  <c r="AA32" i="38"/>
  <c r="AA31" i="38"/>
  <c r="AA30" i="38"/>
  <c r="AA29" i="38"/>
  <c r="AA28" i="38"/>
  <c r="AA27" i="38"/>
  <c r="AA26" i="38"/>
  <c r="AA25" i="38"/>
  <c r="AA24" i="38"/>
  <c r="AA23" i="38"/>
  <c r="AA22" i="38"/>
  <c r="AA21" i="38"/>
  <c r="AA20" i="38"/>
  <c r="AA19" i="38"/>
  <c r="AA18" i="38"/>
  <c r="AA17" i="38"/>
  <c r="AA16" i="38"/>
  <c r="AA15" i="38"/>
  <c r="AE9" i="38"/>
  <c r="AC9" i="38"/>
  <c r="AA9" i="38"/>
  <c r="AE8" i="38"/>
  <c r="AC8" i="38"/>
  <c r="AA8" i="38"/>
  <c r="AE7" i="38"/>
  <c r="AC7" i="38"/>
  <c r="AA7" i="38"/>
  <c r="AE6" i="38"/>
  <c r="AC6" i="38"/>
  <c r="AA6" i="38"/>
  <c r="AE5" i="38"/>
  <c r="AC5" i="38"/>
  <c r="AA5" i="38"/>
  <c r="AE4" i="38"/>
  <c r="AC4" i="38"/>
  <c r="AC128" i="39"/>
  <c r="AA128" i="39"/>
  <c r="AC127" i="39"/>
  <c r="AA127" i="39"/>
  <c r="AC125" i="39"/>
  <c r="AA125" i="39"/>
  <c r="AC124" i="39"/>
  <c r="AA124" i="39"/>
  <c r="AA122" i="39"/>
  <c r="AA121" i="39"/>
  <c r="AA120" i="39"/>
  <c r="AA118" i="39"/>
  <c r="AE115" i="39"/>
  <c r="AC115" i="39"/>
  <c r="AA115" i="39"/>
  <c r="AE114" i="39"/>
  <c r="AC114" i="39"/>
  <c r="AA114" i="39"/>
  <c r="AC111" i="39"/>
  <c r="AA111" i="39"/>
  <c r="AC110" i="39"/>
  <c r="AA110" i="39"/>
  <c r="AC109" i="39"/>
  <c r="AA109" i="39"/>
  <c r="AC108" i="39"/>
  <c r="AA108" i="39"/>
  <c r="AC105" i="39"/>
  <c r="AA105" i="39"/>
  <c r="AC104" i="39"/>
  <c r="AA104" i="39"/>
  <c r="AC42" i="39"/>
  <c r="AC41" i="39"/>
  <c r="AE38" i="39"/>
  <c r="AC38" i="39"/>
  <c r="AA38" i="39"/>
  <c r="AE37" i="39"/>
  <c r="AC37" i="39"/>
  <c r="AA37" i="39"/>
  <c r="AA34" i="39"/>
  <c r="AA33" i="39"/>
  <c r="AA32" i="39"/>
  <c r="AA31" i="39"/>
  <c r="AA30" i="39"/>
  <c r="AA29" i="39"/>
  <c r="AA28" i="39"/>
  <c r="AA27" i="39"/>
  <c r="AA26" i="39"/>
  <c r="AA25" i="39"/>
  <c r="AA24" i="39"/>
  <c r="AA23" i="39"/>
  <c r="AA22" i="39"/>
  <c r="AA21" i="39"/>
  <c r="AA20" i="39"/>
  <c r="AA19" i="39"/>
  <c r="AA18" i="39"/>
  <c r="AA17" i="39"/>
  <c r="AA16" i="39"/>
  <c r="AA15" i="39"/>
  <c r="AE9" i="39"/>
  <c r="AC9" i="39"/>
  <c r="AA9" i="39"/>
  <c r="AE8" i="39"/>
  <c r="AC8" i="39"/>
  <c r="AA8" i="39"/>
  <c r="AE7" i="39"/>
  <c r="AC7" i="39"/>
  <c r="AA7" i="39"/>
  <c r="AE6" i="39"/>
  <c r="AC6" i="39"/>
  <c r="AA6" i="39"/>
  <c r="AE5" i="39"/>
  <c r="AC5" i="39"/>
  <c r="AA5" i="39"/>
  <c r="AE4" i="39"/>
  <c r="AC4" i="39"/>
  <c r="AC128" i="40"/>
  <c r="AA128" i="40"/>
  <c r="AC127" i="40"/>
  <c r="AA127" i="40"/>
  <c r="AC125" i="40"/>
  <c r="AA125" i="40"/>
  <c r="AC124" i="40"/>
  <c r="AA124" i="40"/>
  <c r="AA122" i="40"/>
  <c r="AA121" i="40"/>
  <c r="AA120" i="40"/>
  <c r="AA118" i="40"/>
  <c r="AE115" i="40"/>
  <c r="AC115" i="40"/>
  <c r="AA115" i="40"/>
  <c r="AE114" i="40"/>
  <c r="AC114" i="40"/>
  <c r="AA114" i="40"/>
  <c r="AC111" i="40"/>
  <c r="AA111" i="40"/>
  <c r="AC110" i="40"/>
  <c r="AA110" i="40"/>
  <c r="AC109" i="40"/>
  <c r="AA109" i="40"/>
  <c r="AC108" i="40"/>
  <c r="AA108" i="40"/>
  <c r="AC105" i="40"/>
  <c r="AA105" i="40"/>
  <c r="AC104" i="40"/>
  <c r="AA104" i="40"/>
  <c r="AC42" i="40"/>
  <c r="AC41" i="40"/>
  <c r="AE38" i="40"/>
  <c r="AC38" i="40"/>
  <c r="AA38" i="40"/>
  <c r="AE37" i="40"/>
  <c r="AC37" i="40"/>
  <c r="AA37" i="40"/>
  <c r="AA34" i="40"/>
  <c r="AA33" i="40"/>
  <c r="AA32" i="40"/>
  <c r="AA31" i="40"/>
  <c r="AA30" i="40"/>
  <c r="AA29" i="40"/>
  <c r="AA28" i="40"/>
  <c r="AA27" i="40"/>
  <c r="AA26" i="40"/>
  <c r="AA25" i="40"/>
  <c r="AA24" i="40"/>
  <c r="AA23" i="40"/>
  <c r="AA22" i="40"/>
  <c r="AA21" i="40"/>
  <c r="AA20" i="40"/>
  <c r="AA19" i="40"/>
  <c r="AA18" i="40"/>
  <c r="AA17" i="40"/>
  <c r="AA16" i="40"/>
  <c r="AA15" i="40"/>
  <c r="AE9" i="40"/>
  <c r="AC9" i="40"/>
  <c r="AA9" i="40"/>
  <c r="AE8" i="40"/>
  <c r="AC8" i="40"/>
  <c r="AA8" i="40"/>
  <c r="AE7" i="40"/>
  <c r="AC7" i="40"/>
  <c r="AA7" i="40"/>
  <c r="AE6" i="40"/>
  <c r="AC6" i="40"/>
  <c r="AA6" i="40"/>
  <c r="AE5" i="40"/>
  <c r="AC5" i="40"/>
  <c r="AA5" i="40"/>
  <c r="AE4" i="40"/>
  <c r="AC4" i="40"/>
  <c r="AC128" i="41"/>
  <c r="AA128" i="41"/>
  <c r="AC127" i="41"/>
  <c r="AA127" i="41"/>
  <c r="AC125" i="41"/>
  <c r="AA125" i="41"/>
  <c r="AC124" i="41"/>
  <c r="AA124" i="41"/>
  <c r="AA122" i="41"/>
  <c r="AA121" i="41"/>
  <c r="AA120" i="41"/>
  <c r="AA118" i="41"/>
  <c r="AE115" i="41"/>
  <c r="AC115" i="41"/>
  <c r="AA115" i="41"/>
  <c r="AE114" i="41"/>
  <c r="AC114" i="41"/>
  <c r="AA114" i="41"/>
  <c r="AC111" i="41"/>
  <c r="AA111" i="41"/>
  <c r="AC110" i="41"/>
  <c r="AA110" i="41"/>
  <c r="AC109" i="41"/>
  <c r="AA109" i="41"/>
  <c r="AC108" i="41"/>
  <c r="AA108" i="41"/>
  <c r="AC105" i="41"/>
  <c r="AA105" i="41"/>
  <c r="AC104" i="41"/>
  <c r="AA104" i="41"/>
  <c r="AC42" i="41"/>
  <c r="AC41" i="41"/>
  <c r="AE38" i="41"/>
  <c r="AC38" i="41"/>
  <c r="AA38" i="41"/>
  <c r="AE37" i="41"/>
  <c r="AC37" i="41"/>
  <c r="AA37" i="41"/>
  <c r="AA34" i="41"/>
  <c r="AA33" i="41"/>
  <c r="AA32" i="41"/>
  <c r="AA31" i="41"/>
  <c r="AA30" i="41"/>
  <c r="AA29" i="41"/>
  <c r="AA28" i="41"/>
  <c r="AA27" i="41"/>
  <c r="AA26" i="41"/>
  <c r="AA25" i="41"/>
  <c r="AA24" i="41"/>
  <c r="AA23" i="41"/>
  <c r="AA22" i="41"/>
  <c r="AA21" i="41"/>
  <c r="AA20" i="41"/>
  <c r="AA19" i="41"/>
  <c r="AA18" i="41"/>
  <c r="AA17" i="41"/>
  <c r="AA16" i="41"/>
  <c r="AA15" i="41"/>
  <c r="AE9" i="41"/>
  <c r="AC9" i="41"/>
  <c r="AA9" i="41"/>
  <c r="AE8" i="41"/>
  <c r="AC8" i="41"/>
  <c r="AA8" i="41"/>
  <c r="AE7" i="41"/>
  <c r="AC7" i="41"/>
  <c r="AA7" i="41"/>
  <c r="AE6" i="41"/>
  <c r="AC6" i="41"/>
  <c r="AA6" i="41"/>
  <c r="AE5" i="41"/>
  <c r="AC5" i="41"/>
  <c r="AA5" i="41"/>
  <c r="AE4" i="41"/>
  <c r="AC4" i="41"/>
  <c r="AC128" i="42"/>
  <c r="AA128" i="42"/>
  <c r="AC127" i="42"/>
  <c r="AA127" i="42"/>
  <c r="AC125" i="42"/>
  <c r="AA125" i="42"/>
  <c r="AC124" i="42"/>
  <c r="AA124" i="42"/>
  <c r="AA122" i="42"/>
  <c r="AA121" i="42"/>
  <c r="AA120" i="42"/>
  <c r="AA118" i="42"/>
  <c r="AE115" i="42"/>
  <c r="AC115" i="42"/>
  <c r="AA115" i="42"/>
  <c r="AE114" i="42"/>
  <c r="AC114" i="42"/>
  <c r="AA114" i="42"/>
  <c r="AC111" i="42"/>
  <c r="AA111" i="42"/>
  <c r="AC110" i="42"/>
  <c r="AA110" i="42"/>
  <c r="AC109" i="42"/>
  <c r="AA109" i="42"/>
  <c r="AC108" i="42"/>
  <c r="AA108" i="42"/>
  <c r="AC105" i="42"/>
  <c r="AA105" i="42"/>
  <c r="AC104" i="42"/>
  <c r="AA104" i="42"/>
  <c r="AC42" i="42"/>
  <c r="AC41" i="42"/>
  <c r="AE38" i="42"/>
  <c r="AC38" i="42"/>
  <c r="AA38" i="42"/>
  <c r="AE37" i="42"/>
  <c r="AC37" i="42"/>
  <c r="AA37" i="42"/>
  <c r="AA34" i="42"/>
  <c r="AA33" i="42"/>
  <c r="AA32" i="42"/>
  <c r="AA31" i="42"/>
  <c r="AA30" i="42"/>
  <c r="AA29" i="42"/>
  <c r="AA28" i="42"/>
  <c r="AA27" i="42"/>
  <c r="AA26" i="42"/>
  <c r="AA25" i="42"/>
  <c r="AA24" i="42"/>
  <c r="AA23" i="42"/>
  <c r="AA22" i="42"/>
  <c r="AA21" i="42"/>
  <c r="AA20" i="42"/>
  <c r="AA19" i="42"/>
  <c r="AA18" i="42"/>
  <c r="AA17" i="42"/>
  <c r="AA16" i="42"/>
  <c r="AA15" i="42"/>
  <c r="AE9" i="42"/>
  <c r="AC9" i="42"/>
  <c r="AA9" i="42"/>
  <c r="AE8" i="42"/>
  <c r="AC8" i="42"/>
  <c r="AA8" i="42"/>
  <c r="AE7" i="42"/>
  <c r="AC7" i="42"/>
  <c r="AA7" i="42"/>
  <c r="AE6" i="42"/>
  <c r="AC6" i="42"/>
  <c r="AA6" i="42"/>
  <c r="AE5" i="42"/>
  <c r="AC5" i="42"/>
  <c r="AA5" i="42"/>
  <c r="AE4" i="42"/>
  <c r="AC4" i="42"/>
  <c r="AC128" i="43"/>
  <c r="AA128" i="43"/>
  <c r="AC127" i="43"/>
  <c r="AA127" i="43"/>
  <c r="AC125" i="43"/>
  <c r="AA125" i="43"/>
  <c r="AC124" i="43"/>
  <c r="AA124" i="43"/>
  <c r="AA122" i="43"/>
  <c r="AA121" i="43"/>
  <c r="AA120" i="43"/>
  <c r="AA118" i="43"/>
  <c r="AE115" i="43"/>
  <c r="AC115" i="43"/>
  <c r="AA115" i="43"/>
  <c r="AE114" i="43"/>
  <c r="AC114" i="43"/>
  <c r="AA114" i="43"/>
  <c r="AC111" i="43"/>
  <c r="AA111" i="43"/>
  <c r="AC110" i="43"/>
  <c r="AA110" i="43"/>
  <c r="AC109" i="43"/>
  <c r="AA109" i="43"/>
  <c r="AC108" i="43"/>
  <c r="AA108" i="43"/>
  <c r="AC105" i="43"/>
  <c r="AA105" i="43"/>
  <c r="AC104" i="43"/>
  <c r="AA104" i="43"/>
  <c r="AC42" i="43"/>
  <c r="AC41" i="43"/>
  <c r="AE38" i="43"/>
  <c r="AC38" i="43"/>
  <c r="AA38" i="43"/>
  <c r="AE37" i="43"/>
  <c r="AC37" i="43"/>
  <c r="AA37" i="43"/>
  <c r="AA34" i="43"/>
  <c r="AA33" i="43"/>
  <c r="AA32" i="43"/>
  <c r="AA31" i="43"/>
  <c r="AA30" i="43"/>
  <c r="AA29" i="43"/>
  <c r="AA28" i="43"/>
  <c r="AA27" i="43"/>
  <c r="AA26" i="43"/>
  <c r="AA25" i="43"/>
  <c r="AA24" i="43"/>
  <c r="AA23" i="43"/>
  <c r="AA22" i="43"/>
  <c r="AA21" i="43"/>
  <c r="AA20" i="43"/>
  <c r="AA19" i="43"/>
  <c r="AA18" i="43"/>
  <c r="AA17" i="43"/>
  <c r="AA16" i="43"/>
  <c r="AA15" i="43"/>
  <c r="AE9" i="43"/>
  <c r="AC9" i="43"/>
  <c r="AA9" i="43"/>
  <c r="AE8" i="43"/>
  <c r="AC8" i="43"/>
  <c r="AA8" i="43"/>
  <c r="AE7" i="43"/>
  <c r="AC7" i="43"/>
  <c r="AA7" i="43"/>
  <c r="AE6" i="43"/>
  <c r="AC6" i="43"/>
  <c r="AA6" i="43"/>
  <c r="AE5" i="43"/>
  <c r="AC5" i="43"/>
  <c r="AA5" i="43"/>
  <c r="AE4" i="43"/>
  <c r="AC4" i="43"/>
  <c r="AC128" i="44"/>
  <c r="AA128" i="44"/>
  <c r="AC127" i="44"/>
  <c r="AA127" i="44"/>
  <c r="AC125" i="44"/>
  <c r="AA125" i="44"/>
  <c r="AC124" i="44"/>
  <c r="AA124" i="44"/>
  <c r="AA122" i="44"/>
  <c r="AA121" i="44"/>
  <c r="AA120" i="44"/>
  <c r="AA118" i="44"/>
  <c r="AE115" i="44"/>
  <c r="AC115" i="44"/>
  <c r="AA115" i="44"/>
  <c r="AE114" i="44"/>
  <c r="AC114" i="44"/>
  <c r="AA114" i="44"/>
  <c r="AC111" i="44"/>
  <c r="AA111" i="44"/>
  <c r="AC110" i="44"/>
  <c r="AA110" i="44"/>
  <c r="AC109" i="44"/>
  <c r="AA109" i="44"/>
  <c r="AC108" i="44"/>
  <c r="AA108" i="44"/>
  <c r="AC105" i="44"/>
  <c r="AA105" i="44"/>
  <c r="AC104" i="44"/>
  <c r="AA104" i="44"/>
  <c r="AC42" i="44"/>
  <c r="AC41" i="44"/>
  <c r="AE38" i="44"/>
  <c r="AC38" i="44"/>
  <c r="AA38" i="44"/>
  <c r="AE37" i="44"/>
  <c r="AC37" i="44"/>
  <c r="AA37" i="44"/>
  <c r="AA34" i="44"/>
  <c r="AA33" i="44"/>
  <c r="AA32" i="44"/>
  <c r="AA31" i="44"/>
  <c r="AA30" i="44"/>
  <c r="AA29" i="44"/>
  <c r="AA28" i="44"/>
  <c r="AA27" i="44"/>
  <c r="AA26" i="44"/>
  <c r="AA25" i="44"/>
  <c r="AA24" i="44"/>
  <c r="AA23" i="44"/>
  <c r="AA22" i="44"/>
  <c r="AA21" i="44"/>
  <c r="AA20" i="44"/>
  <c r="AA19" i="44"/>
  <c r="AA18" i="44"/>
  <c r="AA17" i="44"/>
  <c r="AA16" i="44"/>
  <c r="AA15" i="44"/>
  <c r="AE9" i="44"/>
  <c r="AC9" i="44"/>
  <c r="AA9" i="44"/>
  <c r="AE8" i="44"/>
  <c r="AC8" i="44"/>
  <c r="AA8" i="44"/>
  <c r="AE7" i="44"/>
  <c r="AC7" i="44"/>
  <c r="AA7" i="44"/>
  <c r="AE6" i="44"/>
  <c r="AC6" i="44"/>
  <c r="AA6" i="44"/>
  <c r="AE5" i="44"/>
  <c r="AC5" i="44"/>
  <c r="AA5" i="44"/>
  <c r="AE4" i="44"/>
  <c r="AC4" i="44"/>
  <c r="AC128" i="45"/>
  <c r="AA128" i="45"/>
  <c r="AC127" i="45"/>
  <c r="AA127" i="45"/>
  <c r="AC125" i="45"/>
  <c r="AA125" i="45"/>
  <c r="AC124" i="45"/>
  <c r="AA124" i="45"/>
  <c r="AA122" i="45"/>
  <c r="AA121" i="45"/>
  <c r="AA120" i="45"/>
  <c r="AA118" i="45"/>
  <c r="AE115" i="45"/>
  <c r="AC115" i="45"/>
  <c r="AA115" i="45"/>
  <c r="AE114" i="45"/>
  <c r="AC114" i="45"/>
  <c r="AA114" i="45"/>
  <c r="AC111" i="45"/>
  <c r="AA111" i="45"/>
  <c r="AC110" i="45"/>
  <c r="AA110" i="45"/>
  <c r="AC109" i="45"/>
  <c r="AA109" i="45"/>
  <c r="AC108" i="45"/>
  <c r="AA108" i="45"/>
  <c r="AC105" i="45"/>
  <c r="AA105" i="45"/>
  <c r="AC104" i="45"/>
  <c r="AA104" i="45"/>
  <c r="AC42" i="45"/>
  <c r="AC41" i="45"/>
  <c r="AE38" i="45"/>
  <c r="AC38" i="45"/>
  <c r="AA38" i="45"/>
  <c r="AE37" i="45"/>
  <c r="AC37" i="45"/>
  <c r="AA37" i="45"/>
  <c r="AA34" i="45"/>
  <c r="AA33" i="45"/>
  <c r="AA32" i="45"/>
  <c r="AA31" i="45"/>
  <c r="AA30" i="45"/>
  <c r="AA29" i="45"/>
  <c r="AA28" i="45"/>
  <c r="AA27" i="45"/>
  <c r="AA26" i="45"/>
  <c r="AA25" i="45"/>
  <c r="AA24" i="45"/>
  <c r="AA23" i="45"/>
  <c r="AA22" i="45"/>
  <c r="AA21" i="45"/>
  <c r="AA20" i="45"/>
  <c r="AA19" i="45"/>
  <c r="AA18" i="45"/>
  <c r="AA17" i="45"/>
  <c r="AA16" i="45"/>
  <c r="AA15" i="45"/>
  <c r="AE9" i="45"/>
  <c r="AC9" i="45"/>
  <c r="AA9" i="45"/>
  <c r="AE8" i="45"/>
  <c r="AC8" i="45"/>
  <c r="AA8" i="45"/>
  <c r="AE7" i="45"/>
  <c r="AC7" i="45"/>
  <c r="AA7" i="45"/>
  <c r="AE6" i="45"/>
  <c r="AC6" i="45"/>
  <c r="AA6" i="45"/>
  <c r="AE5" i="45"/>
  <c r="AC5" i="45"/>
  <c r="AA5" i="45"/>
  <c r="AE4" i="45"/>
  <c r="AC4" i="45"/>
  <c r="AC128" i="46"/>
  <c r="AA128" i="46"/>
  <c r="AC127" i="46"/>
  <c r="AA127" i="46"/>
  <c r="AC125" i="46"/>
  <c r="AA125" i="46"/>
  <c r="AC124" i="46"/>
  <c r="AA124" i="46"/>
  <c r="AA122" i="46"/>
  <c r="AA121" i="46"/>
  <c r="AA120" i="46"/>
  <c r="AA118" i="46"/>
  <c r="AE115" i="46"/>
  <c r="AC115" i="46"/>
  <c r="AA115" i="46"/>
  <c r="AE114" i="46"/>
  <c r="AC114" i="46"/>
  <c r="AA114" i="46"/>
  <c r="AC111" i="46"/>
  <c r="AA111" i="46"/>
  <c r="AC110" i="46"/>
  <c r="AA110" i="46"/>
  <c r="AC109" i="46"/>
  <c r="AA109" i="46"/>
  <c r="AC108" i="46"/>
  <c r="AA108" i="46"/>
  <c r="AC105" i="46"/>
  <c r="AA105" i="46"/>
  <c r="AC104" i="46"/>
  <c r="AA104" i="46"/>
  <c r="AC42" i="46"/>
  <c r="AC41" i="46"/>
  <c r="AE38" i="46"/>
  <c r="AC38" i="46"/>
  <c r="AA38" i="46"/>
  <c r="AE37" i="46"/>
  <c r="AC37" i="46"/>
  <c r="AA37" i="46"/>
  <c r="AA34" i="46"/>
  <c r="AA33" i="46"/>
  <c r="AA32" i="46"/>
  <c r="AA31" i="46"/>
  <c r="AA30" i="46"/>
  <c r="AA29" i="46"/>
  <c r="AA28" i="46"/>
  <c r="AA27" i="46"/>
  <c r="AA26" i="46"/>
  <c r="AA25" i="46"/>
  <c r="AA24" i="46"/>
  <c r="AA23" i="46"/>
  <c r="AA22" i="46"/>
  <c r="AA21" i="46"/>
  <c r="AA20" i="46"/>
  <c r="AA19" i="46"/>
  <c r="AA18" i="46"/>
  <c r="AA17" i="46"/>
  <c r="AA16" i="46"/>
  <c r="AA15" i="46"/>
  <c r="AE9" i="46"/>
  <c r="AC9" i="46"/>
  <c r="AA9" i="46"/>
  <c r="AE8" i="46"/>
  <c r="AC8" i="46"/>
  <c r="AA8" i="46"/>
  <c r="AE7" i="46"/>
  <c r="AC7" i="46"/>
  <c r="AA7" i="46"/>
  <c r="AE6" i="46"/>
  <c r="AC6" i="46"/>
  <c r="AA6" i="46"/>
  <c r="AE5" i="46"/>
  <c r="AC5" i="46"/>
  <c r="AA5" i="46"/>
  <c r="AE4" i="46"/>
  <c r="AC4" i="46"/>
  <c r="AC128" i="47"/>
  <c r="AA128" i="47"/>
  <c r="AC127" i="47"/>
  <c r="AA127" i="47"/>
  <c r="AC125" i="47"/>
  <c r="AA125" i="47"/>
  <c r="AC124" i="47"/>
  <c r="AA124" i="47"/>
  <c r="AA122" i="47"/>
  <c r="AA121" i="47"/>
  <c r="AA120" i="47"/>
  <c r="AA118" i="47"/>
  <c r="AE115" i="47"/>
  <c r="AC115" i="47"/>
  <c r="AA115" i="47"/>
  <c r="AE114" i="47"/>
  <c r="AC114" i="47"/>
  <c r="AA114" i="47"/>
  <c r="AC111" i="47"/>
  <c r="AA111" i="47"/>
  <c r="AC110" i="47"/>
  <c r="AA110" i="47"/>
  <c r="AC109" i="47"/>
  <c r="AA109" i="47"/>
  <c r="AC108" i="47"/>
  <c r="AA108" i="47"/>
  <c r="AC105" i="47"/>
  <c r="AA105" i="47"/>
  <c r="AC104" i="47"/>
  <c r="AA104" i="47"/>
  <c r="AC42" i="47"/>
  <c r="AC41" i="47"/>
  <c r="AE38" i="47"/>
  <c r="AC38" i="47"/>
  <c r="AA38" i="47"/>
  <c r="AE37" i="47"/>
  <c r="AC37" i="47"/>
  <c r="AA37" i="47"/>
  <c r="AA34" i="47"/>
  <c r="AA33" i="47"/>
  <c r="AA32" i="47"/>
  <c r="AA31" i="47"/>
  <c r="AA30" i="47"/>
  <c r="AA29" i="47"/>
  <c r="AA28" i="47"/>
  <c r="AA27" i="47"/>
  <c r="AA26" i="47"/>
  <c r="AA25" i="47"/>
  <c r="AA24" i="47"/>
  <c r="AA23" i="47"/>
  <c r="AA22" i="47"/>
  <c r="AA21" i="47"/>
  <c r="AA20" i="47"/>
  <c r="AA19" i="47"/>
  <c r="AA18" i="47"/>
  <c r="AA17" i="47"/>
  <c r="AA16" i="47"/>
  <c r="AA15" i="47"/>
  <c r="AE9" i="47"/>
  <c r="AC9" i="47"/>
  <c r="AA9" i="47"/>
  <c r="AE8" i="47"/>
  <c r="AC8" i="47"/>
  <c r="AA8" i="47"/>
  <c r="AE7" i="47"/>
  <c r="AC7" i="47"/>
  <c r="AA7" i="47"/>
  <c r="AE6" i="47"/>
  <c r="AC6" i="47"/>
  <c r="AA6" i="47"/>
  <c r="AE5" i="47"/>
  <c r="AC5" i="47"/>
  <c r="AA5" i="47"/>
  <c r="AE4" i="47"/>
  <c r="AC4" i="47"/>
  <c r="AC128" i="48"/>
  <c r="AA128" i="48"/>
  <c r="AC127" i="48"/>
  <c r="AA127" i="48"/>
  <c r="AC125" i="48"/>
  <c r="AA125" i="48"/>
  <c r="AC124" i="48"/>
  <c r="AA124" i="48"/>
  <c r="AA122" i="48"/>
  <c r="AA121" i="48"/>
  <c r="AA120" i="48"/>
  <c r="AA118" i="48"/>
  <c r="AE115" i="48"/>
  <c r="AC115" i="48"/>
  <c r="AA115" i="48"/>
  <c r="AE114" i="48"/>
  <c r="AC114" i="48"/>
  <c r="AA114" i="48"/>
  <c r="AC111" i="48"/>
  <c r="AA111" i="48"/>
  <c r="AC110" i="48"/>
  <c r="AA110" i="48"/>
  <c r="AC109" i="48"/>
  <c r="AA109" i="48"/>
  <c r="AC108" i="48"/>
  <c r="AA108" i="48"/>
  <c r="AC105" i="48"/>
  <c r="AA105" i="48"/>
  <c r="AC104" i="48"/>
  <c r="AA104" i="48"/>
  <c r="AC42" i="48"/>
  <c r="AC41" i="48"/>
  <c r="AE38" i="48"/>
  <c r="AC38" i="48"/>
  <c r="AA38" i="48"/>
  <c r="AE37" i="48"/>
  <c r="AC37" i="48"/>
  <c r="AA37" i="48"/>
  <c r="AA34" i="48"/>
  <c r="AA33" i="48"/>
  <c r="AA32" i="48"/>
  <c r="AA31" i="48"/>
  <c r="AA30" i="48"/>
  <c r="AA29" i="48"/>
  <c r="AA28" i="48"/>
  <c r="AA27" i="48"/>
  <c r="AA26" i="48"/>
  <c r="AA25" i="48"/>
  <c r="AA24" i="48"/>
  <c r="AA23" i="48"/>
  <c r="AA22" i="48"/>
  <c r="AA21" i="48"/>
  <c r="AA20" i="48"/>
  <c r="AA19" i="48"/>
  <c r="AA18" i="48"/>
  <c r="AA17" i="48"/>
  <c r="AA16" i="48"/>
  <c r="AA15" i="48"/>
  <c r="AE9" i="48"/>
  <c r="AC9" i="48"/>
  <c r="AA9" i="48"/>
  <c r="AE8" i="48"/>
  <c r="AC8" i="48"/>
  <c r="AA8" i="48"/>
  <c r="AE7" i="48"/>
  <c r="AC7" i="48"/>
  <c r="AA7" i="48"/>
  <c r="AE6" i="48"/>
  <c r="AC6" i="48"/>
  <c r="AA6" i="48"/>
  <c r="AE5" i="48"/>
  <c r="AC5" i="48"/>
  <c r="AA5" i="48"/>
  <c r="AE4" i="48"/>
  <c r="AC4" i="48"/>
  <c r="AC128" i="49"/>
  <c r="AA128" i="49"/>
  <c r="AC127" i="49"/>
  <c r="AA127" i="49"/>
  <c r="AC125" i="49"/>
  <c r="AA125" i="49"/>
  <c r="AC124" i="49"/>
  <c r="AA124" i="49"/>
  <c r="AA122" i="49"/>
  <c r="AA121" i="49"/>
  <c r="AA120" i="49"/>
  <c r="AA118" i="49"/>
  <c r="AE115" i="49"/>
  <c r="AC115" i="49"/>
  <c r="AA115" i="49"/>
  <c r="AE114" i="49"/>
  <c r="AC114" i="49"/>
  <c r="AA114" i="49"/>
  <c r="AC111" i="49"/>
  <c r="AA111" i="49"/>
  <c r="AC110" i="49"/>
  <c r="AA110" i="49"/>
  <c r="AC109" i="49"/>
  <c r="AA109" i="49"/>
  <c r="AC108" i="49"/>
  <c r="AA108" i="49"/>
  <c r="AC105" i="49"/>
  <c r="AA105" i="49"/>
  <c r="AC104" i="49"/>
  <c r="AA104" i="49"/>
  <c r="AC42" i="49"/>
  <c r="AC41" i="49"/>
  <c r="AE38" i="49"/>
  <c r="AC38" i="49"/>
  <c r="AA38" i="49"/>
  <c r="AE37" i="49"/>
  <c r="AC37" i="49"/>
  <c r="AA37" i="49"/>
  <c r="AA34" i="49"/>
  <c r="AA33" i="49"/>
  <c r="AA32" i="49"/>
  <c r="AA31" i="49"/>
  <c r="AA30" i="49"/>
  <c r="AA29" i="49"/>
  <c r="AA28" i="49"/>
  <c r="AA27" i="49"/>
  <c r="AA26" i="49"/>
  <c r="AA25" i="49"/>
  <c r="AA24" i="49"/>
  <c r="AA23" i="49"/>
  <c r="AA22" i="49"/>
  <c r="AA21" i="49"/>
  <c r="AA20" i="49"/>
  <c r="AA19" i="49"/>
  <c r="AA18" i="49"/>
  <c r="AA17" i="49"/>
  <c r="AA16" i="49"/>
  <c r="AA15" i="49"/>
  <c r="AE9" i="49"/>
  <c r="AC9" i="49"/>
  <c r="AA9" i="49"/>
  <c r="AE8" i="49"/>
  <c r="AC8" i="49"/>
  <c r="AA8" i="49"/>
  <c r="AE7" i="49"/>
  <c r="AC7" i="49"/>
  <c r="AA7" i="49"/>
  <c r="AE6" i="49"/>
  <c r="AC6" i="49"/>
  <c r="AA6" i="49"/>
  <c r="AE5" i="49"/>
  <c r="AC5" i="49"/>
  <c r="AA5" i="49"/>
  <c r="AE4" i="49"/>
  <c r="AC4" i="49"/>
  <c r="AC128" i="50"/>
  <c r="AA128" i="50"/>
  <c r="AC127" i="50"/>
  <c r="AA127" i="50"/>
  <c r="AC125" i="50"/>
  <c r="AA125" i="50"/>
  <c r="AC124" i="50"/>
  <c r="AA124" i="50"/>
  <c r="AA122" i="50"/>
  <c r="AA121" i="50"/>
  <c r="AA120" i="50"/>
  <c r="AA118" i="50"/>
  <c r="AE115" i="50"/>
  <c r="AC115" i="50"/>
  <c r="AA115" i="50"/>
  <c r="AE114" i="50"/>
  <c r="AC114" i="50"/>
  <c r="AA114" i="50"/>
  <c r="AC111" i="50"/>
  <c r="AA111" i="50"/>
  <c r="AC110" i="50"/>
  <c r="AA110" i="50"/>
  <c r="AC109" i="50"/>
  <c r="AA109" i="50"/>
  <c r="AC108" i="50"/>
  <c r="AA108" i="50"/>
  <c r="AC105" i="50"/>
  <c r="AA105" i="50"/>
  <c r="AC104" i="50"/>
  <c r="AA104" i="50"/>
  <c r="AC42" i="50"/>
  <c r="AC41" i="50"/>
  <c r="AE38" i="50"/>
  <c r="AC38" i="50"/>
  <c r="AA38" i="50"/>
  <c r="AE37" i="50"/>
  <c r="AC37" i="50"/>
  <c r="AA37" i="50"/>
  <c r="AA34" i="50"/>
  <c r="AA33" i="50"/>
  <c r="AA32" i="50"/>
  <c r="AA31" i="50"/>
  <c r="AA30" i="50"/>
  <c r="AA29" i="50"/>
  <c r="AA28" i="50"/>
  <c r="AA27" i="50"/>
  <c r="AA26" i="50"/>
  <c r="AA25" i="50"/>
  <c r="AA24" i="50"/>
  <c r="AA23" i="50"/>
  <c r="AA22" i="50"/>
  <c r="AA21" i="50"/>
  <c r="AA20" i="50"/>
  <c r="AA19" i="50"/>
  <c r="AA18" i="50"/>
  <c r="AA17" i="50"/>
  <c r="AA16" i="50"/>
  <c r="AA15" i="50"/>
  <c r="AE9" i="50"/>
  <c r="AC9" i="50"/>
  <c r="AA9" i="50"/>
  <c r="AE8" i="50"/>
  <c r="AC8" i="50"/>
  <c r="AA8" i="50"/>
  <c r="AE7" i="50"/>
  <c r="AC7" i="50"/>
  <c r="AA7" i="50"/>
  <c r="AE6" i="50"/>
  <c r="AC6" i="50"/>
  <c r="AA6" i="50"/>
  <c r="AE5" i="50"/>
  <c r="AC5" i="50"/>
  <c r="AA5" i="50"/>
  <c r="AE4" i="50"/>
  <c r="AC4" i="50"/>
  <c r="AC128" i="51"/>
  <c r="AA128" i="51"/>
  <c r="AC127" i="51"/>
  <c r="AA127" i="51"/>
  <c r="AC125" i="51"/>
  <c r="AA125" i="51"/>
  <c r="AC124" i="51"/>
  <c r="AA124" i="51"/>
  <c r="AA122" i="51"/>
  <c r="AA121" i="51"/>
  <c r="AA120" i="51"/>
  <c r="AA118" i="51"/>
  <c r="AE115" i="51"/>
  <c r="AC115" i="51"/>
  <c r="AA115" i="51"/>
  <c r="AE114" i="51"/>
  <c r="AC114" i="51"/>
  <c r="AA114" i="51"/>
  <c r="AC111" i="51"/>
  <c r="AA111" i="51"/>
  <c r="AC110" i="51"/>
  <c r="AA110" i="51"/>
  <c r="AC109" i="51"/>
  <c r="AA109" i="51"/>
  <c r="AC108" i="51"/>
  <c r="AA108" i="51"/>
  <c r="AC105" i="51"/>
  <c r="AA105" i="51"/>
  <c r="AC104" i="51"/>
  <c r="AA104" i="51"/>
  <c r="AC42" i="51"/>
  <c r="AC41" i="51"/>
  <c r="AE38" i="51"/>
  <c r="AC38" i="51"/>
  <c r="AA38" i="51"/>
  <c r="AE37" i="51"/>
  <c r="AC37" i="51"/>
  <c r="AA37" i="51"/>
  <c r="AA34" i="51"/>
  <c r="AA33" i="51"/>
  <c r="AA32" i="51"/>
  <c r="AA31" i="51"/>
  <c r="AA30" i="51"/>
  <c r="AA29" i="51"/>
  <c r="AA28" i="51"/>
  <c r="AA27" i="51"/>
  <c r="AA26" i="51"/>
  <c r="AA25" i="51"/>
  <c r="AA24" i="51"/>
  <c r="AA23" i="51"/>
  <c r="AA22" i="51"/>
  <c r="AA21" i="51"/>
  <c r="AA20" i="51"/>
  <c r="AA19" i="51"/>
  <c r="AA18" i="51"/>
  <c r="AA17" i="51"/>
  <c r="AA16" i="51"/>
  <c r="AA15" i="51"/>
  <c r="AE9" i="51"/>
  <c r="AC9" i="51"/>
  <c r="AA9" i="51"/>
  <c r="AE8" i="51"/>
  <c r="AC8" i="51"/>
  <c r="AA8" i="51"/>
  <c r="AE7" i="51"/>
  <c r="AC7" i="51"/>
  <c r="AA7" i="51"/>
  <c r="AE6" i="51"/>
  <c r="AC6" i="51"/>
  <c r="AA6" i="51"/>
  <c r="AE5" i="51"/>
  <c r="AC5" i="51"/>
  <c r="AA5" i="51"/>
  <c r="AE4" i="51"/>
  <c r="AC4" i="51"/>
  <c r="AC128" i="52"/>
  <c r="AA128" i="52"/>
  <c r="AC127" i="52"/>
  <c r="AA127" i="52"/>
  <c r="AC125" i="52"/>
  <c r="AA125" i="52"/>
  <c r="AC124" i="52"/>
  <c r="AA124" i="52"/>
  <c r="AA122" i="52"/>
  <c r="AA121" i="52"/>
  <c r="AA120" i="52"/>
  <c r="AA118" i="52"/>
  <c r="AE115" i="52"/>
  <c r="AC115" i="52"/>
  <c r="AA115" i="52"/>
  <c r="AE114" i="52"/>
  <c r="AC114" i="52"/>
  <c r="AA114" i="52"/>
  <c r="AC111" i="52"/>
  <c r="AA111" i="52"/>
  <c r="AC110" i="52"/>
  <c r="AA110" i="52"/>
  <c r="AC109" i="52"/>
  <c r="AA109" i="52"/>
  <c r="AC108" i="52"/>
  <c r="AA108" i="52"/>
  <c r="AC105" i="52"/>
  <c r="AA105" i="52"/>
  <c r="AC104" i="52"/>
  <c r="AA104" i="52"/>
  <c r="AC42" i="52"/>
  <c r="AC41" i="52"/>
  <c r="AE38" i="52"/>
  <c r="AC38" i="52"/>
  <c r="AA38" i="52"/>
  <c r="AE37" i="52"/>
  <c r="AC37" i="52"/>
  <c r="AA37" i="52"/>
  <c r="AA34" i="52"/>
  <c r="AA33" i="52"/>
  <c r="AA32" i="52"/>
  <c r="AA31" i="52"/>
  <c r="AA30" i="52"/>
  <c r="AA29" i="52"/>
  <c r="AA28" i="52"/>
  <c r="AA27" i="52"/>
  <c r="AA26" i="52"/>
  <c r="AA25" i="52"/>
  <c r="AA24" i="52"/>
  <c r="AA23" i="52"/>
  <c r="AA22" i="52"/>
  <c r="AA21" i="52"/>
  <c r="AA20" i="52"/>
  <c r="AA19" i="52"/>
  <c r="AA18" i="52"/>
  <c r="AA17" i="52"/>
  <c r="AA16" i="52"/>
  <c r="AA15" i="52"/>
  <c r="AE9" i="52"/>
  <c r="AC9" i="52"/>
  <c r="AA9" i="52"/>
  <c r="AE8" i="52"/>
  <c r="AC8" i="52"/>
  <c r="AA8" i="52"/>
  <c r="AE7" i="52"/>
  <c r="AC7" i="52"/>
  <c r="AA7" i="52"/>
  <c r="AE6" i="52"/>
  <c r="AC6" i="52"/>
  <c r="AA6" i="52"/>
  <c r="AE5" i="52"/>
  <c r="AC5" i="52"/>
  <c r="AA5" i="52"/>
  <c r="AE4" i="52"/>
  <c r="AC4" i="52"/>
  <c r="AC128" i="53"/>
  <c r="AA128" i="53"/>
  <c r="AC127" i="53"/>
  <c r="AA127" i="53"/>
  <c r="AC125" i="53"/>
  <c r="AA125" i="53"/>
  <c r="AC124" i="53"/>
  <c r="AA124" i="53"/>
  <c r="AA122" i="53"/>
  <c r="AA121" i="53"/>
  <c r="AA120" i="53"/>
  <c r="AA118" i="53"/>
  <c r="AE115" i="53"/>
  <c r="AC115" i="53"/>
  <c r="AA115" i="53"/>
  <c r="AE114" i="53"/>
  <c r="AC114" i="53"/>
  <c r="AA114" i="53"/>
  <c r="AC111" i="53"/>
  <c r="AA111" i="53"/>
  <c r="AC110" i="53"/>
  <c r="AA110" i="53"/>
  <c r="AC109" i="53"/>
  <c r="AA109" i="53"/>
  <c r="AC108" i="53"/>
  <c r="AA108" i="53"/>
  <c r="AC105" i="53"/>
  <c r="AA105" i="53"/>
  <c r="AC104" i="53"/>
  <c r="AA104" i="53"/>
  <c r="AC42" i="53"/>
  <c r="AC41" i="53"/>
  <c r="AE38" i="53"/>
  <c r="AC38" i="53"/>
  <c r="AA38" i="53"/>
  <c r="AE37" i="53"/>
  <c r="AC37" i="53"/>
  <c r="AA37" i="53"/>
  <c r="AA34" i="53"/>
  <c r="AA33" i="53"/>
  <c r="AA32" i="53"/>
  <c r="AA31" i="53"/>
  <c r="AA30" i="53"/>
  <c r="AA29" i="53"/>
  <c r="AA28" i="53"/>
  <c r="AA27" i="53"/>
  <c r="AA26" i="53"/>
  <c r="AA25" i="53"/>
  <c r="AA24" i="53"/>
  <c r="AA23" i="53"/>
  <c r="AA22" i="53"/>
  <c r="AA21" i="53"/>
  <c r="AA20" i="53"/>
  <c r="AA19" i="53"/>
  <c r="AA18" i="53"/>
  <c r="AA17" i="53"/>
  <c r="AA16" i="53"/>
  <c r="AA15" i="53"/>
  <c r="AE9" i="53"/>
  <c r="AC9" i="53"/>
  <c r="AA9" i="53"/>
  <c r="AE8" i="53"/>
  <c r="AC8" i="53"/>
  <c r="AA8" i="53"/>
  <c r="AE7" i="53"/>
  <c r="AC7" i="53"/>
  <c r="AA7" i="53"/>
  <c r="AE6" i="53"/>
  <c r="AC6" i="53"/>
  <c r="AA6" i="53"/>
  <c r="AE5" i="53"/>
  <c r="AC5" i="53"/>
  <c r="AA5" i="53"/>
  <c r="AE4" i="53"/>
  <c r="AC4" i="53"/>
  <c r="AC128" i="54"/>
  <c r="AA128" i="54"/>
  <c r="AC127" i="54"/>
  <c r="AA127" i="54"/>
  <c r="AC125" i="54"/>
  <c r="AA125" i="54"/>
  <c r="AC124" i="54"/>
  <c r="AA124" i="54"/>
  <c r="AA122" i="54"/>
  <c r="AA121" i="54"/>
  <c r="AA120" i="54"/>
  <c r="AA118" i="54"/>
  <c r="AE115" i="54"/>
  <c r="AC115" i="54"/>
  <c r="AA115" i="54"/>
  <c r="AE114" i="54"/>
  <c r="AC114" i="54"/>
  <c r="AA114" i="54"/>
  <c r="AC111" i="54"/>
  <c r="AA111" i="54"/>
  <c r="AC110" i="54"/>
  <c r="AA110" i="54"/>
  <c r="AC109" i="54"/>
  <c r="AA109" i="54"/>
  <c r="AC108" i="54"/>
  <c r="AA108" i="54"/>
  <c r="AC105" i="54"/>
  <c r="AA105" i="54"/>
  <c r="AC104" i="54"/>
  <c r="AA104" i="54"/>
  <c r="AC42" i="54"/>
  <c r="AC41" i="54"/>
  <c r="AE38" i="54"/>
  <c r="AC38" i="54"/>
  <c r="AA38" i="54"/>
  <c r="AE37" i="54"/>
  <c r="AC37" i="54"/>
  <c r="AA37" i="54"/>
  <c r="AA34" i="54"/>
  <c r="AA33" i="54"/>
  <c r="AA32" i="54"/>
  <c r="AA31" i="54"/>
  <c r="AA30" i="54"/>
  <c r="AA29" i="54"/>
  <c r="AA28" i="54"/>
  <c r="AA27" i="54"/>
  <c r="AA26" i="54"/>
  <c r="AA25" i="54"/>
  <c r="AA24" i="54"/>
  <c r="AA23" i="54"/>
  <c r="AA22" i="54"/>
  <c r="AA21" i="54"/>
  <c r="AA20" i="54"/>
  <c r="AA19" i="54"/>
  <c r="AA18" i="54"/>
  <c r="AA17" i="54"/>
  <c r="AA16" i="54"/>
  <c r="AA15" i="54"/>
  <c r="AE9" i="54"/>
  <c r="AC9" i="54"/>
  <c r="AA9" i="54"/>
  <c r="AE8" i="54"/>
  <c r="AC8" i="54"/>
  <c r="AA8" i="54"/>
  <c r="AE7" i="54"/>
  <c r="AC7" i="54"/>
  <c r="AA7" i="54"/>
  <c r="AE6" i="54"/>
  <c r="AC6" i="54"/>
  <c r="AA6" i="54"/>
  <c r="AE5" i="54"/>
  <c r="AC5" i="54"/>
  <c r="AA5" i="54"/>
  <c r="AE4" i="54"/>
  <c r="AC4" i="54"/>
  <c r="AC128" i="55"/>
  <c r="AA128" i="55"/>
  <c r="AC127" i="55"/>
  <c r="AA127" i="55"/>
  <c r="AC125" i="55"/>
  <c r="AA125" i="55"/>
  <c r="AC124" i="55"/>
  <c r="AA124" i="55"/>
  <c r="AA122" i="55"/>
  <c r="AA121" i="55"/>
  <c r="AA120" i="55"/>
  <c r="AA118" i="55"/>
  <c r="AE115" i="55"/>
  <c r="AC115" i="55"/>
  <c r="AA115" i="55"/>
  <c r="AE114" i="55"/>
  <c r="AC114" i="55"/>
  <c r="AA114" i="55"/>
  <c r="AC111" i="55"/>
  <c r="AA111" i="55"/>
  <c r="AC110" i="55"/>
  <c r="AA110" i="55"/>
  <c r="AC109" i="55"/>
  <c r="AA109" i="55"/>
  <c r="AC108" i="55"/>
  <c r="AA108" i="55"/>
  <c r="AC105" i="55"/>
  <c r="AA105" i="55"/>
  <c r="AC104" i="55"/>
  <c r="AA104" i="55"/>
  <c r="AC42" i="55"/>
  <c r="AC41" i="55"/>
  <c r="AE38" i="55"/>
  <c r="AC38" i="55"/>
  <c r="AA38" i="55"/>
  <c r="AE37" i="55"/>
  <c r="AC37" i="55"/>
  <c r="AA37" i="55"/>
  <c r="AA34" i="55"/>
  <c r="AA33" i="55"/>
  <c r="AA32" i="55"/>
  <c r="AA31" i="55"/>
  <c r="AA30" i="55"/>
  <c r="AA29" i="55"/>
  <c r="AA28" i="55"/>
  <c r="AA27" i="55"/>
  <c r="AA26" i="55"/>
  <c r="AA25" i="55"/>
  <c r="AA24" i="55"/>
  <c r="AA23" i="55"/>
  <c r="AA22" i="55"/>
  <c r="AA21" i="55"/>
  <c r="AA20" i="55"/>
  <c r="AA19" i="55"/>
  <c r="AA18" i="55"/>
  <c r="AA17" i="55"/>
  <c r="AA16" i="55"/>
  <c r="AA15" i="55"/>
  <c r="AE9" i="55"/>
  <c r="AC9" i="55"/>
  <c r="AA9" i="55"/>
  <c r="AE8" i="55"/>
  <c r="AC8" i="55"/>
  <c r="AA8" i="55"/>
  <c r="AE7" i="55"/>
  <c r="AC7" i="55"/>
  <c r="AA7" i="55"/>
  <c r="AE6" i="55"/>
  <c r="AC6" i="55"/>
  <c r="AA6" i="55"/>
  <c r="AE5" i="55"/>
  <c r="AC5" i="55"/>
  <c r="AA5" i="55"/>
  <c r="AE4" i="55"/>
  <c r="AC4" i="55"/>
  <c r="AC128" i="56"/>
  <c r="AA128" i="56"/>
  <c r="AC127" i="56"/>
  <c r="AA127" i="56"/>
  <c r="AC125" i="56"/>
  <c r="AA125" i="56"/>
  <c r="AC124" i="56"/>
  <c r="AA124" i="56"/>
  <c r="AA122" i="56"/>
  <c r="AA121" i="56"/>
  <c r="AA120" i="56"/>
  <c r="AA118" i="56"/>
  <c r="AE115" i="56"/>
  <c r="AC115" i="56"/>
  <c r="AA115" i="56"/>
  <c r="AE114" i="56"/>
  <c r="AC114" i="56"/>
  <c r="AA114" i="56"/>
  <c r="AC111" i="56"/>
  <c r="AA111" i="56"/>
  <c r="AC110" i="56"/>
  <c r="AA110" i="56"/>
  <c r="AC109" i="56"/>
  <c r="AA109" i="56"/>
  <c r="AC108" i="56"/>
  <c r="AA108" i="56"/>
  <c r="AC105" i="56"/>
  <c r="AA105" i="56"/>
  <c r="AC104" i="56"/>
  <c r="AA104" i="56"/>
  <c r="AC42" i="56"/>
  <c r="AC41" i="56"/>
  <c r="AE38" i="56"/>
  <c r="AC38" i="56"/>
  <c r="AA38" i="56"/>
  <c r="AE37" i="56"/>
  <c r="AC37" i="56"/>
  <c r="AA37" i="56"/>
  <c r="AA34" i="56"/>
  <c r="AA33" i="56"/>
  <c r="AA32" i="56"/>
  <c r="AA31" i="56"/>
  <c r="AA30" i="56"/>
  <c r="AA29" i="56"/>
  <c r="AA28" i="56"/>
  <c r="AA27" i="56"/>
  <c r="AA26" i="56"/>
  <c r="AA25" i="56"/>
  <c r="AA24" i="56"/>
  <c r="AA23" i="56"/>
  <c r="AA22" i="56"/>
  <c r="AA21" i="56"/>
  <c r="AA20" i="56"/>
  <c r="AA19" i="56"/>
  <c r="AA18" i="56"/>
  <c r="AA17" i="56"/>
  <c r="AA16" i="56"/>
  <c r="AA15" i="56"/>
  <c r="AE9" i="56"/>
  <c r="AC9" i="56"/>
  <c r="AA9" i="56"/>
  <c r="AE8" i="56"/>
  <c r="AC8" i="56"/>
  <c r="AA8" i="56"/>
  <c r="AE7" i="56"/>
  <c r="AC7" i="56"/>
  <c r="AA7" i="56"/>
  <c r="AE6" i="56"/>
  <c r="AC6" i="56"/>
  <c r="AA6" i="56"/>
  <c r="AE5" i="56"/>
  <c r="AC5" i="56"/>
  <c r="AA5" i="56"/>
  <c r="AE4" i="56"/>
  <c r="AC4" i="56"/>
  <c r="AC128" i="57"/>
  <c r="AA128" i="57"/>
  <c r="AC127" i="57"/>
  <c r="AA127" i="57"/>
  <c r="AC125" i="57"/>
  <c r="AA125" i="57"/>
  <c r="AC124" i="57"/>
  <c r="AA124" i="57"/>
  <c r="AA122" i="57"/>
  <c r="AA121" i="57"/>
  <c r="AA120" i="57"/>
  <c r="AA118" i="57"/>
  <c r="AE115" i="57"/>
  <c r="AC115" i="57"/>
  <c r="AA115" i="57"/>
  <c r="AE114" i="57"/>
  <c r="AC114" i="57"/>
  <c r="AA114" i="57"/>
  <c r="AC111" i="57"/>
  <c r="AA111" i="57"/>
  <c r="AC110" i="57"/>
  <c r="AA110" i="57"/>
  <c r="AC109" i="57"/>
  <c r="AA109" i="57"/>
  <c r="AC108" i="57"/>
  <c r="AA108" i="57"/>
  <c r="AC105" i="57"/>
  <c r="AA105" i="57"/>
  <c r="AC104" i="57"/>
  <c r="AA104" i="57"/>
  <c r="AC42" i="57"/>
  <c r="AC41" i="57"/>
  <c r="AE38" i="57"/>
  <c r="AC38" i="57"/>
  <c r="AA38" i="57"/>
  <c r="AE37" i="57"/>
  <c r="AC37" i="57"/>
  <c r="AA37" i="57"/>
  <c r="AA34" i="57"/>
  <c r="AA33" i="57"/>
  <c r="AA32" i="57"/>
  <c r="AA31" i="57"/>
  <c r="AA30" i="57"/>
  <c r="AA29" i="57"/>
  <c r="AA28" i="57"/>
  <c r="AA27" i="57"/>
  <c r="AA26" i="57"/>
  <c r="AA25" i="57"/>
  <c r="AA24" i="57"/>
  <c r="AA23" i="57"/>
  <c r="AA22" i="57"/>
  <c r="AA21" i="57"/>
  <c r="AA20" i="57"/>
  <c r="AA19" i="57"/>
  <c r="AA18" i="57"/>
  <c r="AA17" i="57"/>
  <c r="AA16" i="57"/>
  <c r="AA15" i="57"/>
  <c r="AE9" i="57"/>
  <c r="AC9" i="57"/>
  <c r="AA9" i="57"/>
  <c r="AE8" i="57"/>
  <c r="AC8" i="57"/>
  <c r="AA8" i="57"/>
  <c r="AE7" i="57"/>
  <c r="AC7" i="57"/>
  <c r="AA7" i="57"/>
  <c r="AE6" i="57"/>
  <c r="AC6" i="57"/>
  <c r="AA6" i="57"/>
  <c r="AE5" i="57"/>
  <c r="AC5" i="57"/>
  <c r="AA5" i="57"/>
  <c r="AE4" i="57"/>
  <c r="AC4" i="57"/>
  <c r="AC128" i="58"/>
  <c r="AA128" i="58"/>
  <c r="AC127" i="58"/>
  <c r="AA127" i="58"/>
  <c r="AC125" i="58"/>
  <c r="AA125" i="58"/>
  <c r="AC124" i="58"/>
  <c r="AA124" i="58"/>
  <c r="AA122" i="58"/>
  <c r="AA121" i="58"/>
  <c r="AA120" i="58"/>
  <c r="AA118" i="58"/>
  <c r="AE115" i="58"/>
  <c r="AC115" i="58"/>
  <c r="AA115" i="58"/>
  <c r="AE114" i="58"/>
  <c r="AC114" i="58"/>
  <c r="AA114" i="58"/>
  <c r="AC111" i="58"/>
  <c r="AA111" i="58"/>
  <c r="AC110" i="58"/>
  <c r="AA110" i="58"/>
  <c r="AC109" i="58"/>
  <c r="AA109" i="58"/>
  <c r="AC108" i="58"/>
  <c r="AA108" i="58"/>
  <c r="AC105" i="58"/>
  <c r="AA105" i="58"/>
  <c r="AC104" i="58"/>
  <c r="AA104" i="58"/>
  <c r="AC42" i="58"/>
  <c r="AC41" i="58"/>
  <c r="AE38" i="58"/>
  <c r="AC38" i="58"/>
  <c r="AA38" i="58"/>
  <c r="AE37" i="58"/>
  <c r="AC37" i="58"/>
  <c r="AA37" i="58"/>
  <c r="AA34" i="58"/>
  <c r="AA33" i="58"/>
  <c r="AA32" i="58"/>
  <c r="AA31" i="58"/>
  <c r="AA30" i="58"/>
  <c r="AA29" i="58"/>
  <c r="AA28" i="58"/>
  <c r="AA27" i="58"/>
  <c r="AA26" i="58"/>
  <c r="AA25" i="58"/>
  <c r="AA24" i="58"/>
  <c r="AA23" i="58"/>
  <c r="AA22" i="58"/>
  <c r="AA21" i="58"/>
  <c r="AA20" i="58"/>
  <c r="AA19" i="58"/>
  <c r="AA18" i="58"/>
  <c r="AA17" i="58"/>
  <c r="AA16" i="58"/>
  <c r="AA15" i="58"/>
  <c r="AE9" i="58"/>
  <c r="AC9" i="58"/>
  <c r="AA9" i="58"/>
  <c r="AE8" i="58"/>
  <c r="AC8" i="58"/>
  <c r="AA8" i="58"/>
  <c r="AE7" i="58"/>
  <c r="AC7" i="58"/>
  <c r="AA7" i="58"/>
  <c r="AE6" i="58"/>
  <c r="AC6" i="58"/>
  <c r="AA6" i="58"/>
  <c r="AE5" i="58"/>
  <c r="AC5" i="58"/>
  <c r="AA5" i="58"/>
  <c r="AE4" i="58"/>
  <c r="AC4" i="58"/>
  <c r="AC128" i="59"/>
  <c r="AA128" i="59"/>
  <c r="AC127" i="59"/>
  <c r="AA127" i="59"/>
  <c r="AC125" i="59"/>
  <c r="AA125" i="59"/>
  <c r="AC124" i="59"/>
  <c r="AA124" i="59"/>
  <c r="AA122" i="59"/>
  <c r="AA121" i="59"/>
  <c r="AA120" i="59"/>
  <c r="AA118" i="59"/>
  <c r="AE115" i="59"/>
  <c r="AC115" i="59"/>
  <c r="AA115" i="59"/>
  <c r="AE114" i="59"/>
  <c r="AC114" i="59"/>
  <c r="AA114" i="59"/>
  <c r="AC111" i="59"/>
  <c r="AA111" i="59"/>
  <c r="AC110" i="59"/>
  <c r="AA110" i="59"/>
  <c r="AC109" i="59"/>
  <c r="AA109" i="59"/>
  <c r="AC108" i="59"/>
  <c r="AA108" i="59"/>
  <c r="AC105" i="59"/>
  <c r="AA105" i="59"/>
  <c r="AC104" i="59"/>
  <c r="AA104" i="59"/>
  <c r="AC42" i="59"/>
  <c r="AC41" i="59"/>
  <c r="AE38" i="59"/>
  <c r="AC38" i="59"/>
  <c r="AA38" i="59"/>
  <c r="AE37" i="59"/>
  <c r="AC37" i="59"/>
  <c r="AA37" i="59"/>
  <c r="AA34" i="59"/>
  <c r="AA33" i="59"/>
  <c r="AA32" i="59"/>
  <c r="AA31" i="59"/>
  <c r="AA30" i="59"/>
  <c r="AA29" i="59"/>
  <c r="AA28" i="59"/>
  <c r="AA27" i="59"/>
  <c r="AA26" i="59"/>
  <c r="AA25" i="59"/>
  <c r="AA24" i="59"/>
  <c r="AA23" i="59"/>
  <c r="AA22" i="59"/>
  <c r="AA21" i="59"/>
  <c r="AA20" i="59"/>
  <c r="AA19" i="59"/>
  <c r="AA18" i="59"/>
  <c r="AA17" i="59"/>
  <c r="AA16" i="59"/>
  <c r="AA15" i="59"/>
  <c r="AE9" i="59"/>
  <c r="AC9" i="59"/>
  <c r="AA9" i="59"/>
  <c r="AE8" i="59"/>
  <c r="AC8" i="59"/>
  <c r="AA8" i="59"/>
  <c r="AE7" i="59"/>
  <c r="AC7" i="59"/>
  <c r="AA7" i="59"/>
  <c r="AE6" i="59"/>
  <c r="AC6" i="59"/>
  <c r="AA6" i="59"/>
  <c r="AE5" i="59"/>
  <c r="AC5" i="59"/>
  <c r="AA5" i="59"/>
  <c r="AE4" i="59"/>
  <c r="AC4" i="59"/>
  <c r="AC128" i="60"/>
  <c r="AA128" i="60"/>
  <c r="AC127" i="60"/>
  <c r="AA127" i="60"/>
  <c r="AC125" i="60"/>
  <c r="AA125" i="60"/>
  <c r="AC124" i="60"/>
  <c r="AA124" i="60"/>
  <c r="AA122" i="60"/>
  <c r="AA121" i="60"/>
  <c r="AA120" i="60"/>
  <c r="AA118" i="60"/>
  <c r="AE115" i="60"/>
  <c r="AC115" i="60"/>
  <c r="AA115" i="60"/>
  <c r="AE114" i="60"/>
  <c r="AC114" i="60"/>
  <c r="AA114" i="60"/>
  <c r="AC111" i="60"/>
  <c r="AA111" i="60"/>
  <c r="AC110" i="60"/>
  <c r="AA110" i="60"/>
  <c r="AC109" i="60"/>
  <c r="AA109" i="60"/>
  <c r="AC108" i="60"/>
  <c r="AA108" i="60"/>
  <c r="AC105" i="60"/>
  <c r="AA105" i="60"/>
  <c r="AC104" i="60"/>
  <c r="AA104" i="60"/>
  <c r="AC42" i="60"/>
  <c r="AC41" i="60"/>
  <c r="AE38" i="60"/>
  <c r="AC38" i="60"/>
  <c r="AA38" i="60"/>
  <c r="AE37" i="60"/>
  <c r="AC37" i="60"/>
  <c r="AA37" i="60"/>
  <c r="AA34" i="60"/>
  <c r="AA33" i="60"/>
  <c r="AA32" i="60"/>
  <c r="AA31" i="60"/>
  <c r="AA30" i="60"/>
  <c r="AA29" i="60"/>
  <c r="AA28" i="60"/>
  <c r="AA27" i="60"/>
  <c r="AA26" i="60"/>
  <c r="AA25" i="60"/>
  <c r="AA24" i="60"/>
  <c r="AA23" i="60"/>
  <c r="AA22" i="60"/>
  <c r="AA21" i="60"/>
  <c r="AA20" i="60"/>
  <c r="AA19" i="60"/>
  <c r="AA18" i="60"/>
  <c r="AA17" i="60"/>
  <c r="AA16" i="60"/>
  <c r="AA15" i="60"/>
  <c r="AE9" i="60"/>
  <c r="AC9" i="60"/>
  <c r="AA9" i="60"/>
  <c r="AE8" i="60"/>
  <c r="AC8" i="60"/>
  <c r="AA8" i="60"/>
  <c r="AE7" i="60"/>
  <c r="AC7" i="60"/>
  <c r="AA7" i="60"/>
  <c r="AE6" i="60"/>
  <c r="AC6" i="60"/>
  <c r="AA6" i="60"/>
  <c r="AE5" i="60"/>
  <c r="AC5" i="60"/>
  <c r="AA5" i="60"/>
  <c r="AE4" i="60"/>
  <c r="AC4" i="60"/>
  <c r="AC128" i="61"/>
  <c r="AA128" i="61"/>
  <c r="AC127" i="61"/>
  <c r="AA127" i="61"/>
  <c r="AC125" i="61"/>
  <c r="AA125" i="61"/>
  <c r="AC124" i="61"/>
  <c r="AA124" i="61"/>
  <c r="AA122" i="61"/>
  <c r="AA121" i="61"/>
  <c r="AA120" i="61"/>
  <c r="AA118" i="61"/>
  <c r="AE115" i="61"/>
  <c r="AC115" i="61"/>
  <c r="AA115" i="61"/>
  <c r="AE114" i="61"/>
  <c r="AC114" i="61"/>
  <c r="AA114" i="61"/>
  <c r="AC111" i="61"/>
  <c r="AA111" i="61"/>
  <c r="AC110" i="61"/>
  <c r="AA110" i="61"/>
  <c r="AC109" i="61"/>
  <c r="AA109" i="61"/>
  <c r="AC108" i="61"/>
  <c r="AA108" i="61"/>
  <c r="AC105" i="61"/>
  <c r="AA105" i="61"/>
  <c r="AC104" i="61"/>
  <c r="AA104" i="61"/>
  <c r="AC42" i="61"/>
  <c r="AC41" i="61"/>
  <c r="AE38" i="61"/>
  <c r="AC38" i="61"/>
  <c r="AA38" i="61"/>
  <c r="AE37" i="61"/>
  <c r="AC37" i="61"/>
  <c r="AA37" i="61"/>
  <c r="AA34" i="61"/>
  <c r="AA33" i="61"/>
  <c r="AA32" i="61"/>
  <c r="AA31" i="61"/>
  <c r="AA30" i="61"/>
  <c r="AA29" i="61"/>
  <c r="AA28" i="61"/>
  <c r="AA27" i="61"/>
  <c r="AA26" i="61"/>
  <c r="AA25" i="61"/>
  <c r="AA24" i="61"/>
  <c r="AA23" i="61"/>
  <c r="AA22" i="61"/>
  <c r="AA21" i="61"/>
  <c r="AA20" i="61"/>
  <c r="AA19" i="61"/>
  <c r="AA18" i="61"/>
  <c r="AA17" i="61"/>
  <c r="AA16" i="61"/>
  <c r="AA15" i="61"/>
  <c r="AE9" i="61"/>
  <c r="AC9" i="61"/>
  <c r="AA9" i="61"/>
  <c r="AE8" i="61"/>
  <c r="AC8" i="61"/>
  <c r="AA8" i="61"/>
  <c r="AE7" i="61"/>
  <c r="AC7" i="61"/>
  <c r="AA7" i="61"/>
  <c r="AE6" i="61"/>
  <c r="AC6" i="61"/>
  <c r="AA6" i="61"/>
  <c r="AE5" i="61"/>
  <c r="AC5" i="61"/>
  <c r="AA5" i="61"/>
  <c r="AE4" i="61"/>
  <c r="AC4" i="61"/>
  <c r="AC128" i="62"/>
  <c r="AA128" i="62"/>
  <c r="AC127" i="62"/>
  <c r="AA127" i="62"/>
  <c r="AC125" i="62"/>
  <c r="AA125" i="62"/>
  <c r="AC124" i="62"/>
  <c r="AA124" i="62"/>
  <c r="AA122" i="62"/>
  <c r="AA121" i="62"/>
  <c r="AA120" i="62"/>
  <c r="AA118" i="62"/>
  <c r="AE115" i="62"/>
  <c r="AC115" i="62"/>
  <c r="AA115" i="62"/>
  <c r="AE114" i="62"/>
  <c r="AC114" i="62"/>
  <c r="AA114" i="62"/>
  <c r="AC111" i="62"/>
  <c r="AA111" i="62"/>
  <c r="AC110" i="62"/>
  <c r="AA110" i="62"/>
  <c r="AC109" i="62"/>
  <c r="AA109" i="62"/>
  <c r="AC108" i="62"/>
  <c r="AA108" i="62"/>
  <c r="AC105" i="62"/>
  <c r="AA105" i="62"/>
  <c r="AC104" i="62"/>
  <c r="AA104" i="62"/>
  <c r="AC42" i="62"/>
  <c r="AC41" i="62"/>
  <c r="AE38" i="62"/>
  <c r="AC38" i="62"/>
  <c r="AA38" i="62"/>
  <c r="AE37" i="62"/>
  <c r="AC37" i="62"/>
  <c r="AA37" i="62"/>
  <c r="AA34" i="62"/>
  <c r="AA33" i="62"/>
  <c r="AA32" i="62"/>
  <c r="AA31" i="62"/>
  <c r="AA30" i="62"/>
  <c r="AA29" i="62"/>
  <c r="AA28" i="62"/>
  <c r="AA27" i="62"/>
  <c r="AA26" i="62"/>
  <c r="AA25" i="62"/>
  <c r="AA24" i="62"/>
  <c r="AA23" i="62"/>
  <c r="AA22" i="62"/>
  <c r="AA21" i="62"/>
  <c r="AA20" i="62"/>
  <c r="AA19" i="62"/>
  <c r="AA18" i="62"/>
  <c r="AA17" i="62"/>
  <c r="AA16" i="62"/>
  <c r="AA15" i="62"/>
  <c r="AE9" i="62"/>
  <c r="AC9" i="62"/>
  <c r="AA9" i="62"/>
  <c r="AE8" i="62"/>
  <c r="AC8" i="62"/>
  <c r="AA8" i="62"/>
  <c r="AE7" i="62"/>
  <c r="AC7" i="62"/>
  <c r="AA7" i="62"/>
  <c r="AE6" i="62"/>
  <c r="AC6" i="62"/>
  <c r="AA6" i="62"/>
  <c r="AE5" i="62"/>
  <c r="AC5" i="62"/>
  <c r="AA5" i="62"/>
  <c r="AE4" i="62"/>
  <c r="AC4" i="62"/>
  <c r="AC128" i="63"/>
  <c r="AA128" i="63"/>
  <c r="AC127" i="63"/>
  <c r="AA127" i="63"/>
  <c r="AC125" i="63"/>
  <c r="AA125" i="63"/>
  <c r="AC124" i="63"/>
  <c r="AA124" i="63"/>
  <c r="AA122" i="63"/>
  <c r="AA121" i="63"/>
  <c r="AA120" i="63"/>
  <c r="AA118" i="63"/>
  <c r="AE115" i="63"/>
  <c r="AC115" i="63"/>
  <c r="AA115" i="63"/>
  <c r="AE114" i="63"/>
  <c r="AC114" i="63"/>
  <c r="AA114" i="63"/>
  <c r="AC111" i="63"/>
  <c r="AA111" i="63"/>
  <c r="AC110" i="63"/>
  <c r="AA110" i="63"/>
  <c r="AC109" i="63"/>
  <c r="AA109" i="63"/>
  <c r="AC108" i="63"/>
  <c r="AA108" i="63"/>
  <c r="AC105" i="63"/>
  <c r="AA105" i="63"/>
  <c r="AC104" i="63"/>
  <c r="AA104" i="63"/>
  <c r="AC42" i="63"/>
  <c r="AC41" i="63"/>
  <c r="AE38" i="63"/>
  <c r="AC38" i="63"/>
  <c r="AA38" i="63"/>
  <c r="AE37" i="63"/>
  <c r="AC37" i="63"/>
  <c r="AA37" i="63"/>
  <c r="AA34" i="63"/>
  <c r="AA33" i="63"/>
  <c r="AA32" i="63"/>
  <c r="AA31" i="63"/>
  <c r="AA30" i="63"/>
  <c r="AA29" i="63"/>
  <c r="AA28" i="63"/>
  <c r="AA27" i="63"/>
  <c r="AA26" i="63"/>
  <c r="AA25" i="63"/>
  <c r="AA24" i="63"/>
  <c r="AA23" i="63"/>
  <c r="AA22" i="63"/>
  <c r="AA21" i="63"/>
  <c r="AA20" i="63"/>
  <c r="AA19" i="63"/>
  <c r="AA18" i="63"/>
  <c r="AA17" i="63"/>
  <c r="AA16" i="63"/>
  <c r="AA15" i="63"/>
  <c r="AE9" i="63"/>
  <c r="AC9" i="63"/>
  <c r="AA9" i="63"/>
  <c r="AE8" i="63"/>
  <c r="AC8" i="63"/>
  <c r="AA8" i="63"/>
  <c r="AE7" i="63"/>
  <c r="AC7" i="63"/>
  <c r="AA7" i="63"/>
  <c r="AE6" i="63"/>
  <c r="AC6" i="63"/>
  <c r="AA6" i="63"/>
  <c r="AE5" i="63"/>
  <c r="AC5" i="63"/>
  <c r="AA5" i="63"/>
  <c r="AE4" i="63"/>
  <c r="AC4" i="63"/>
  <c r="AC128" i="64"/>
  <c r="AA128" i="64"/>
  <c r="AC127" i="64"/>
  <c r="AA127" i="64"/>
  <c r="AC125" i="64"/>
  <c r="AA125" i="64"/>
  <c r="AC124" i="64"/>
  <c r="AA124" i="64"/>
  <c r="AA122" i="64"/>
  <c r="AA121" i="64"/>
  <c r="AA120" i="64"/>
  <c r="AA118" i="64"/>
  <c r="AE115" i="64"/>
  <c r="AC115" i="64"/>
  <c r="AA115" i="64"/>
  <c r="AE114" i="64"/>
  <c r="AC114" i="64"/>
  <c r="AA114" i="64"/>
  <c r="AC111" i="64"/>
  <c r="AA111" i="64"/>
  <c r="AC110" i="64"/>
  <c r="AA110" i="64"/>
  <c r="AC109" i="64"/>
  <c r="AA109" i="64"/>
  <c r="AC108" i="64"/>
  <c r="AA108" i="64"/>
  <c r="AC105" i="64"/>
  <c r="AA105" i="64"/>
  <c r="AC104" i="64"/>
  <c r="AA104" i="64"/>
  <c r="AC42" i="64"/>
  <c r="AC41" i="64"/>
  <c r="AE38" i="64"/>
  <c r="AC38" i="64"/>
  <c r="AA38" i="64"/>
  <c r="AE37" i="64"/>
  <c r="AC37" i="64"/>
  <c r="AA37" i="64"/>
  <c r="AA34" i="64"/>
  <c r="AA33" i="64"/>
  <c r="AA32" i="64"/>
  <c r="AA31" i="64"/>
  <c r="AA30" i="64"/>
  <c r="AA29" i="64"/>
  <c r="AA28" i="64"/>
  <c r="AA27" i="64"/>
  <c r="AA26" i="64"/>
  <c r="AA25" i="64"/>
  <c r="AA24" i="64"/>
  <c r="AA23" i="64"/>
  <c r="AA22" i="64"/>
  <c r="AA21" i="64"/>
  <c r="AA20" i="64"/>
  <c r="AA19" i="64"/>
  <c r="AA18" i="64"/>
  <c r="AA17" i="64"/>
  <c r="AA16" i="64"/>
  <c r="AA15" i="64"/>
  <c r="AE9" i="64"/>
  <c r="AC9" i="64"/>
  <c r="AA9" i="64"/>
  <c r="AE8" i="64"/>
  <c r="AC8" i="64"/>
  <c r="AA8" i="64"/>
  <c r="AE7" i="64"/>
  <c r="AC7" i="64"/>
  <c r="AA7" i="64"/>
  <c r="AE6" i="64"/>
  <c r="AC6" i="64"/>
  <c r="AA6" i="64"/>
  <c r="AE5" i="64"/>
  <c r="AC5" i="64"/>
  <c r="AA5" i="64"/>
  <c r="AE4" i="64"/>
  <c r="AC4" i="64"/>
  <c r="AC128" i="65"/>
  <c r="AA128" i="65"/>
  <c r="AC127" i="65"/>
  <c r="AA127" i="65"/>
  <c r="AC125" i="65"/>
  <c r="AA125" i="65"/>
  <c r="AC124" i="65"/>
  <c r="AA124" i="65"/>
  <c r="AA122" i="65"/>
  <c r="AA121" i="65"/>
  <c r="AA120" i="65"/>
  <c r="AA118" i="65"/>
  <c r="AE115" i="65"/>
  <c r="AC115" i="65"/>
  <c r="AA115" i="65"/>
  <c r="AE114" i="65"/>
  <c r="AC114" i="65"/>
  <c r="AA114" i="65"/>
  <c r="AC111" i="65"/>
  <c r="AA111" i="65"/>
  <c r="AC110" i="65"/>
  <c r="AA110" i="65"/>
  <c r="AC109" i="65"/>
  <c r="AA109" i="65"/>
  <c r="AC108" i="65"/>
  <c r="AA108" i="65"/>
  <c r="AC105" i="65"/>
  <c r="AA105" i="65"/>
  <c r="AC104" i="65"/>
  <c r="AA104" i="65"/>
  <c r="AC42" i="65"/>
  <c r="AC41" i="65"/>
  <c r="AE38" i="65"/>
  <c r="AC38" i="65"/>
  <c r="AA38" i="65"/>
  <c r="AE37" i="65"/>
  <c r="AC37" i="65"/>
  <c r="AA37" i="65"/>
  <c r="AA34" i="65"/>
  <c r="AA33" i="65"/>
  <c r="AA32" i="65"/>
  <c r="AA31" i="65"/>
  <c r="AA30" i="65"/>
  <c r="AA29" i="65"/>
  <c r="AA28" i="65"/>
  <c r="AA27" i="65"/>
  <c r="AA26" i="65"/>
  <c r="AA25" i="65"/>
  <c r="AA24" i="65"/>
  <c r="AA23" i="65"/>
  <c r="AA22" i="65"/>
  <c r="AA21" i="65"/>
  <c r="AA20" i="65"/>
  <c r="AA19" i="65"/>
  <c r="AA18" i="65"/>
  <c r="AA17" i="65"/>
  <c r="AA16" i="65"/>
  <c r="AA15" i="65"/>
  <c r="AE9" i="65"/>
  <c r="AC9" i="65"/>
  <c r="AA9" i="65"/>
  <c r="AE8" i="65"/>
  <c r="AC8" i="65"/>
  <c r="AA8" i="65"/>
  <c r="AE7" i="65"/>
  <c r="AC7" i="65"/>
  <c r="AA7" i="65"/>
  <c r="AE6" i="65"/>
  <c r="AC6" i="65"/>
  <c r="AA6" i="65"/>
  <c r="AE5" i="65"/>
  <c r="AC5" i="65"/>
  <c r="AA5" i="65"/>
  <c r="AE4" i="65"/>
  <c r="AC4" i="65"/>
  <c r="AC128" i="66"/>
  <c r="AA128" i="66"/>
  <c r="AC127" i="66"/>
  <c r="AA127" i="66"/>
  <c r="AC125" i="66"/>
  <c r="AA125" i="66"/>
  <c r="AC124" i="66"/>
  <c r="AA124" i="66"/>
  <c r="AA122" i="66"/>
  <c r="AA121" i="66"/>
  <c r="AA120" i="66"/>
  <c r="AA118" i="66"/>
  <c r="AE115" i="66"/>
  <c r="AC115" i="66"/>
  <c r="AA115" i="66"/>
  <c r="AE114" i="66"/>
  <c r="AC114" i="66"/>
  <c r="AA114" i="66"/>
  <c r="AC111" i="66"/>
  <c r="AA111" i="66"/>
  <c r="AC110" i="66"/>
  <c r="AA110" i="66"/>
  <c r="AC109" i="66"/>
  <c r="AA109" i="66"/>
  <c r="AC108" i="66"/>
  <c r="AA108" i="66"/>
  <c r="AC105" i="66"/>
  <c r="AA105" i="66"/>
  <c r="AC104" i="66"/>
  <c r="AA104" i="66"/>
  <c r="AC42" i="66"/>
  <c r="AC41" i="66"/>
  <c r="AE38" i="66"/>
  <c r="AC38" i="66"/>
  <c r="AA38" i="66"/>
  <c r="AE37" i="66"/>
  <c r="AC37" i="66"/>
  <c r="AA37" i="66"/>
  <c r="AA34" i="66"/>
  <c r="AA33" i="66"/>
  <c r="AA32" i="66"/>
  <c r="AA31" i="66"/>
  <c r="AA30" i="66"/>
  <c r="AA29" i="66"/>
  <c r="AA28" i="66"/>
  <c r="AA27" i="66"/>
  <c r="AA26" i="66"/>
  <c r="AA25" i="66"/>
  <c r="AA24" i="66"/>
  <c r="AA23" i="66"/>
  <c r="AA22" i="66"/>
  <c r="AA21" i="66"/>
  <c r="AA20" i="66"/>
  <c r="AA19" i="66"/>
  <c r="AA18" i="66"/>
  <c r="AA17" i="66"/>
  <c r="AA16" i="66"/>
  <c r="AA15" i="66"/>
  <c r="AE9" i="66"/>
  <c r="AC9" i="66"/>
  <c r="AA9" i="66"/>
  <c r="AE8" i="66"/>
  <c r="AC8" i="66"/>
  <c r="AA8" i="66"/>
  <c r="AE7" i="66"/>
  <c r="AC7" i="66"/>
  <c r="AA7" i="66"/>
  <c r="AE6" i="66"/>
  <c r="AC6" i="66"/>
  <c r="AA6" i="66"/>
  <c r="AE5" i="66"/>
  <c r="AC5" i="66"/>
  <c r="AA5" i="66"/>
  <c r="AE4" i="66"/>
  <c r="AC4" i="66"/>
  <c r="AC128" i="67"/>
  <c r="AA128" i="67"/>
  <c r="AC127" i="67"/>
  <c r="AA127" i="67"/>
  <c r="AC125" i="67"/>
  <c r="AA125" i="67"/>
  <c r="AC124" i="67"/>
  <c r="AA124" i="67"/>
  <c r="AA122" i="67"/>
  <c r="AA121" i="67"/>
  <c r="AA120" i="67"/>
  <c r="AA118" i="67"/>
  <c r="AE115" i="67"/>
  <c r="AC115" i="67"/>
  <c r="AA115" i="67"/>
  <c r="AE114" i="67"/>
  <c r="AC114" i="67"/>
  <c r="AA114" i="67"/>
  <c r="AC111" i="67"/>
  <c r="AA111" i="67"/>
  <c r="AC110" i="67"/>
  <c r="AA110" i="67"/>
  <c r="AC109" i="67"/>
  <c r="AA109" i="67"/>
  <c r="AC108" i="67"/>
  <c r="AA108" i="67"/>
  <c r="AC105" i="67"/>
  <c r="AA105" i="67"/>
  <c r="AC104" i="67"/>
  <c r="AA104" i="67"/>
  <c r="AC42" i="67"/>
  <c r="AC41" i="67"/>
  <c r="AE38" i="67"/>
  <c r="AC38" i="67"/>
  <c r="AA38" i="67"/>
  <c r="AE37" i="67"/>
  <c r="AC37" i="67"/>
  <c r="AA37" i="67"/>
  <c r="AA34" i="67"/>
  <c r="AA33" i="67"/>
  <c r="AA32" i="67"/>
  <c r="AA31" i="67"/>
  <c r="AA30" i="67"/>
  <c r="AA29" i="67"/>
  <c r="AA28" i="67"/>
  <c r="AA27" i="67"/>
  <c r="AA26" i="67"/>
  <c r="AA25" i="67"/>
  <c r="AA24" i="67"/>
  <c r="AA23" i="67"/>
  <c r="AA22" i="67"/>
  <c r="AA21" i="67"/>
  <c r="AA20" i="67"/>
  <c r="AA19" i="67"/>
  <c r="AA18" i="67"/>
  <c r="AA17" i="67"/>
  <c r="AA16" i="67"/>
  <c r="AA15" i="67"/>
  <c r="AE9" i="67"/>
  <c r="AC9" i="67"/>
  <c r="AA9" i="67"/>
  <c r="AE8" i="67"/>
  <c r="AC8" i="67"/>
  <c r="AA8" i="67"/>
  <c r="AE7" i="67"/>
  <c r="AC7" i="67"/>
  <c r="AA7" i="67"/>
  <c r="AE6" i="67"/>
  <c r="AC6" i="67"/>
  <c r="AA6" i="67"/>
  <c r="AE5" i="67"/>
  <c r="AC5" i="67"/>
  <c r="AA5" i="67"/>
  <c r="AE4" i="67"/>
  <c r="AC4" i="67"/>
  <c r="AC128" i="68"/>
  <c r="AA128" i="68"/>
  <c r="AC127" i="68"/>
  <c r="AA127" i="68"/>
  <c r="AC125" i="68"/>
  <c r="AA125" i="68"/>
  <c r="AC124" i="68"/>
  <c r="AA124" i="68"/>
  <c r="AA122" i="68"/>
  <c r="AA121" i="68"/>
  <c r="AA120" i="68"/>
  <c r="AA118" i="68"/>
  <c r="AE115" i="68"/>
  <c r="AC115" i="68"/>
  <c r="AA115" i="68"/>
  <c r="AE114" i="68"/>
  <c r="AC114" i="68"/>
  <c r="AA114" i="68"/>
  <c r="AC111" i="68"/>
  <c r="AA111" i="68"/>
  <c r="AC110" i="68"/>
  <c r="AA110" i="68"/>
  <c r="AC109" i="68"/>
  <c r="AA109" i="68"/>
  <c r="AC108" i="68"/>
  <c r="AA108" i="68"/>
  <c r="AC105" i="68"/>
  <c r="AA105" i="68"/>
  <c r="AC104" i="68"/>
  <c r="AA104" i="68"/>
  <c r="AC42" i="68"/>
  <c r="AC41" i="68"/>
  <c r="AE38" i="68"/>
  <c r="AC38" i="68"/>
  <c r="AA38" i="68"/>
  <c r="AE37" i="68"/>
  <c r="AC37" i="68"/>
  <c r="AA37" i="68"/>
  <c r="AA34" i="68"/>
  <c r="AA33" i="68"/>
  <c r="AA32" i="68"/>
  <c r="AA31" i="68"/>
  <c r="AA30" i="68"/>
  <c r="AA29" i="68"/>
  <c r="AA28" i="68"/>
  <c r="AA27" i="68"/>
  <c r="AA26" i="68"/>
  <c r="AA25" i="68"/>
  <c r="AA24" i="68"/>
  <c r="AA23" i="68"/>
  <c r="AA22" i="68"/>
  <c r="AA21" i="68"/>
  <c r="AA20" i="68"/>
  <c r="AA19" i="68"/>
  <c r="AA18" i="68"/>
  <c r="AA17" i="68"/>
  <c r="AA16" i="68"/>
  <c r="AA15" i="68"/>
  <c r="AE9" i="68"/>
  <c r="AC9" i="68"/>
  <c r="AA9" i="68"/>
  <c r="AE8" i="68"/>
  <c r="AC8" i="68"/>
  <c r="AA8" i="68"/>
  <c r="AE7" i="68"/>
  <c r="AC7" i="68"/>
  <c r="AA7" i="68"/>
  <c r="AE6" i="68"/>
  <c r="AC6" i="68"/>
  <c r="AA6" i="68"/>
  <c r="AE5" i="68"/>
  <c r="AC5" i="68"/>
  <c r="AA5" i="68"/>
  <c r="AE4" i="68"/>
  <c r="AC4" i="68"/>
  <c r="AC128" i="69"/>
  <c r="AA128" i="69"/>
  <c r="AC127" i="69"/>
  <c r="AA127" i="69"/>
  <c r="AC125" i="69"/>
  <c r="AA125" i="69"/>
  <c r="AC124" i="69"/>
  <c r="AA124" i="69"/>
  <c r="AA122" i="69"/>
  <c r="AA121" i="69"/>
  <c r="AA120" i="69"/>
  <c r="AA118" i="69"/>
  <c r="AE115" i="69"/>
  <c r="AC115" i="69"/>
  <c r="AA115" i="69"/>
  <c r="AE114" i="69"/>
  <c r="AC114" i="69"/>
  <c r="AA114" i="69"/>
  <c r="AC111" i="69"/>
  <c r="AA111" i="69"/>
  <c r="AC110" i="69"/>
  <c r="AA110" i="69"/>
  <c r="AC109" i="69"/>
  <c r="AA109" i="69"/>
  <c r="AC108" i="69"/>
  <c r="AA108" i="69"/>
  <c r="AC105" i="69"/>
  <c r="AA105" i="69"/>
  <c r="AC104" i="69"/>
  <c r="AA104" i="69"/>
  <c r="AC42" i="69"/>
  <c r="AC41" i="69"/>
  <c r="AE38" i="69"/>
  <c r="AC38" i="69"/>
  <c r="AA38" i="69"/>
  <c r="AE37" i="69"/>
  <c r="AC37" i="69"/>
  <c r="AA37" i="69"/>
  <c r="AA34" i="69"/>
  <c r="AA33" i="69"/>
  <c r="AA32" i="69"/>
  <c r="AA31" i="69"/>
  <c r="AA30" i="69"/>
  <c r="AA29" i="69"/>
  <c r="AA28" i="69"/>
  <c r="AA27" i="69"/>
  <c r="AA26" i="69"/>
  <c r="AA25" i="69"/>
  <c r="AA24" i="69"/>
  <c r="AA23" i="69"/>
  <c r="AA22" i="69"/>
  <c r="AA21" i="69"/>
  <c r="AA20" i="69"/>
  <c r="AA19" i="69"/>
  <c r="AA18" i="69"/>
  <c r="AA17" i="69"/>
  <c r="AA16" i="69"/>
  <c r="AA15" i="69"/>
  <c r="AE9" i="69"/>
  <c r="AC9" i="69"/>
  <c r="AA9" i="69"/>
  <c r="AE8" i="69"/>
  <c r="AC8" i="69"/>
  <c r="AA8" i="69"/>
  <c r="AE7" i="69"/>
  <c r="AC7" i="69"/>
  <c r="AA7" i="69"/>
  <c r="AE6" i="69"/>
  <c r="AC6" i="69"/>
  <c r="AA6" i="69"/>
  <c r="AE5" i="69"/>
  <c r="AC5" i="69"/>
  <c r="AA5" i="69"/>
  <c r="AE4" i="69"/>
  <c r="AC4" i="69"/>
  <c r="AC128" i="70"/>
  <c r="AA128" i="70"/>
  <c r="AC127" i="70"/>
  <c r="AA127" i="70"/>
  <c r="AC125" i="70"/>
  <c r="AA125" i="70"/>
  <c r="AC124" i="70"/>
  <c r="AA124" i="70"/>
  <c r="AA122" i="70"/>
  <c r="AA121" i="70"/>
  <c r="AA120" i="70"/>
  <c r="AA118" i="70"/>
  <c r="AE115" i="70"/>
  <c r="AC115" i="70"/>
  <c r="AA115" i="70"/>
  <c r="AE114" i="70"/>
  <c r="AC114" i="70"/>
  <c r="AA114" i="70"/>
  <c r="AC111" i="70"/>
  <c r="AA111" i="70"/>
  <c r="AC110" i="70"/>
  <c r="AA110" i="70"/>
  <c r="AC109" i="70"/>
  <c r="AA109" i="70"/>
  <c r="AC108" i="70"/>
  <c r="AA108" i="70"/>
  <c r="AC105" i="70"/>
  <c r="AA105" i="70"/>
  <c r="AC104" i="70"/>
  <c r="AA104" i="70"/>
  <c r="AC42" i="70"/>
  <c r="AC41" i="70"/>
  <c r="AE38" i="70"/>
  <c r="AC38" i="70"/>
  <c r="AA38" i="70"/>
  <c r="AE37" i="70"/>
  <c r="AC37" i="70"/>
  <c r="AA37" i="70"/>
  <c r="AA34" i="70"/>
  <c r="AA33" i="70"/>
  <c r="AA32" i="70"/>
  <c r="AA31" i="70"/>
  <c r="AA30" i="70"/>
  <c r="AA29" i="70"/>
  <c r="AA28" i="70"/>
  <c r="AA27" i="70"/>
  <c r="AA26" i="70"/>
  <c r="AA25" i="70"/>
  <c r="AA24" i="70"/>
  <c r="AA23" i="70"/>
  <c r="AA22" i="70"/>
  <c r="AA21" i="70"/>
  <c r="AA20" i="70"/>
  <c r="AA19" i="70"/>
  <c r="AA18" i="70"/>
  <c r="AA17" i="70"/>
  <c r="AA16" i="70"/>
  <c r="AA15" i="70"/>
  <c r="AE9" i="70"/>
  <c r="AC9" i="70"/>
  <c r="AA9" i="70"/>
  <c r="AE8" i="70"/>
  <c r="AC8" i="70"/>
  <c r="AA8" i="70"/>
  <c r="AE7" i="70"/>
  <c r="AC7" i="70"/>
  <c r="AA7" i="70"/>
  <c r="AE6" i="70"/>
  <c r="AC6" i="70"/>
  <c r="AA6" i="70"/>
  <c r="AE5" i="70"/>
  <c r="AC5" i="70"/>
  <c r="AA5" i="70"/>
  <c r="AE4" i="70"/>
  <c r="AC4" i="70"/>
  <c r="AC128" i="71"/>
  <c r="AA128" i="71"/>
  <c r="AC127" i="71"/>
  <c r="AA127" i="71"/>
  <c r="AC125" i="71"/>
  <c r="AA125" i="71"/>
  <c r="AC124" i="71"/>
  <c r="AA124" i="71"/>
  <c r="AA122" i="71"/>
  <c r="AA121" i="71"/>
  <c r="AA120" i="71"/>
  <c r="AA118" i="71"/>
  <c r="AE115" i="71"/>
  <c r="AC115" i="71"/>
  <c r="AA115" i="71"/>
  <c r="AE114" i="71"/>
  <c r="AC114" i="71"/>
  <c r="AA114" i="71"/>
  <c r="AC111" i="71"/>
  <c r="AA111" i="71"/>
  <c r="AC110" i="71"/>
  <c r="AA110" i="71"/>
  <c r="AC109" i="71"/>
  <c r="AA109" i="71"/>
  <c r="AC108" i="71"/>
  <c r="AA108" i="71"/>
  <c r="AC105" i="71"/>
  <c r="AA105" i="71"/>
  <c r="AC104" i="71"/>
  <c r="AA104" i="71"/>
  <c r="AC42" i="71"/>
  <c r="AC41" i="71"/>
  <c r="AE38" i="71"/>
  <c r="AC38" i="71"/>
  <c r="AA38" i="71"/>
  <c r="AE37" i="71"/>
  <c r="AC37" i="71"/>
  <c r="AA37" i="71"/>
  <c r="AA34" i="71"/>
  <c r="AA33" i="71"/>
  <c r="AA32" i="71"/>
  <c r="AA31" i="71"/>
  <c r="AA30" i="71"/>
  <c r="AA29" i="71"/>
  <c r="AA28" i="71"/>
  <c r="AA27" i="71"/>
  <c r="AA26" i="71"/>
  <c r="AA25" i="71"/>
  <c r="AA24" i="71"/>
  <c r="AA23" i="71"/>
  <c r="AA22" i="71"/>
  <c r="AA21" i="71"/>
  <c r="AA20" i="71"/>
  <c r="AA19" i="71"/>
  <c r="AA18" i="71"/>
  <c r="AA17" i="71"/>
  <c r="AA16" i="71"/>
  <c r="AA15" i="71"/>
  <c r="AE9" i="71"/>
  <c r="AC9" i="71"/>
  <c r="AA9" i="71"/>
  <c r="AE8" i="71"/>
  <c r="AC8" i="71"/>
  <c r="AA8" i="71"/>
  <c r="AE7" i="71"/>
  <c r="AC7" i="71"/>
  <c r="AA7" i="71"/>
  <c r="AE6" i="71"/>
  <c r="AC6" i="71"/>
  <c r="AA6" i="71"/>
  <c r="AE5" i="71"/>
  <c r="AC5" i="71"/>
  <c r="AA5" i="71"/>
  <c r="AE4" i="71"/>
  <c r="AC4" i="71"/>
  <c r="AC128" i="72"/>
  <c r="AA128" i="72"/>
  <c r="AC127" i="72"/>
  <c r="AA127" i="72"/>
  <c r="AC125" i="72"/>
  <c r="AA125" i="72"/>
  <c r="AC124" i="72"/>
  <c r="AA124" i="72"/>
  <c r="AA122" i="72"/>
  <c r="AA121" i="72"/>
  <c r="AA120" i="72"/>
  <c r="AA118" i="72"/>
  <c r="AE115" i="72"/>
  <c r="AC115" i="72"/>
  <c r="AA115" i="72"/>
  <c r="AE114" i="72"/>
  <c r="AC114" i="72"/>
  <c r="AA114" i="72"/>
  <c r="AC111" i="72"/>
  <c r="AA111" i="72"/>
  <c r="AC110" i="72"/>
  <c r="AA110" i="72"/>
  <c r="AC109" i="72"/>
  <c r="AA109" i="72"/>
  <c r="AC108" i="72"/>
  <c r="AA108" i="72"/>
  <c r="AC105" i="72"/>
  <c r="AA105" i="72"/>
  <c r="AC104" i="72"/>
  <c r="AA104" i="72"/>
  <c r="AC42" i="72"/>
  <c r="AC41" i="72"/>
  <c r="AE38" i="72"/>
  <c r="AC38" i="72"/>
  <c r="AA38" i="72"/>
  <c r="AE37" i="72"/>
  <c r="AC37" i="72"/>
  <c r="AA37" i="72"/>
  <c r="AA34" i="72"/>
  <c r="AA33" i="72"/>
  <c r="AA32" i="72"/>
  <c r="AA31" i="72"/>
  <c r="AA30" i="72"/>
  <c r="AA29" i="72"/>
  <c r="AA28" i="72"/>
  <c r="AA27" i="72"/>
  <c r="AA26" i="72"/>
  <c r="AA25" i="72"/>
  <c r="AA24" i="72"/>
  <c r="AA23" i="72"/>
  <c r="AA22" i="72"/>
  <c r="AA21" i="72"/>
  <c r="AA20" i="72"/>
  <c r="AA19" i="72"/>
  <c r="AA18" i="72"/>
  <c r="AA17" i="72"/>
  <c r="AA16" i="72"/>
  <c r="AA15" i="72"/>
  <c r="AE9" i="72"/>
  <c r="AC9" i="72"/>
  <c r="AA9" i="72"/>
  <c r="AE8" i="72"/>
  <c r="AC8" i="72"/>
  <c r="AA8" i="72"/>
  <c r="AE7" i="72"/>
  <c r="AC7" i="72"/>
  <c r="AA7" i="72"/>
  <c r="AE6" i="72"/>
  <c r="AC6" i="72"/>
  <c r="AA6" i="72"/>
  <c r="AE5" i="72"/>
  <c r="AC5" i="72"/>
  <c r="AA5" i="72"/>
  <c r="AE4" i="72"/>
  <c r="AC4" i="72"/>
  <c r="AC128" i="73"/>
  <c r="AA128" i="73"/>
  <c r="AC127" i="73"/>
  <c r="AA127" i="73"/>
  <c r="AC125" i="73"/>
  <c r="AA125" i="73"/>
  <c r="AC124" i="73"/>
  <c r="AA124" i="73"/>
  <c r="AA122" i="73"/>
  <c r="AA121" i="73"/>
  <c r="AA120" i="73"/>
  <c r="AA118" i="73"/>
  <c r="AE115" i="73"/>
  <c r="AC115" i="73"/>
  <c r="AA115" i="73"/>
  <c r="AE114" i="73"/>
  <c r="AC114" i="73"/>
  <c r="AA114" i="73"/>
  <c r="AC111" i="73"/>
  <c r="AA111" i="73"/>
  <c r="AC110" i="73"/>
  <c r="AA110" i="73"/>
  <c r="AC109" i="73"/>
  <c r="AA109" i="73"/>
  <c r="AC108" i="73"/>
  <c r="AA108" i="73"/>
  <c r="AC105" i="73"/>
  <c r="AA105" i="73"/>
  <c r="AC104" i="73"/>
  <c r="AA104" i="73"/>
  <c r="AC42" i="73"/>
  <c r="AC41" i="73"/>
  <c r="AE38" i="73"/>
  <c r="AC38" i="73"/>
  <c r="AA38" i="73"/>
  <c r="AE37" i="73"/>
  <c r="AC37" i="73"/>
  <c r="AA37" i="73"/>
  <c r="AA34" i="73"/>
  <c r="AA33" i="73"/>
  <c r="AA32" i="73"/>
  <c r="AA31" i="73"/>
  <c r="AA30" i="73"/>
  <c r="AA29" i="73"/>
  <c r="AA28" i="73"/>
  <c r="AA27" i="73"/>
  <c r="AA26" i="73"/>
  <c r="AA25" i="73"/>
  <c r="AA24" i="73"/>
  <c r="AA23" i="73"/>
  <c r="AA22" i="73"/>
  <c r="AA21" i="73"/>
  <c r="AA20" i="73"/>
  <c r="AA19" i="73"/>
  <c r="AA18" i="73"/>
  <c r="AA17" i="73"/>
  <c r="AA16" i="73"/>
  <c r="AA15" i="73"/>
  <c r="AE9" i="73"/>
  <c r="AC9" i="73"/>
  <c r="AA9" i="73"/>
  <c r="AE8" i="73"/>
  <c r="AC8" i="73"/>
  <c r="AA8" i="73"/>
  <c r="AE7" i="73"/>
  <c r="AC7" i="73"/>
  <c r="AA7" i="73"/>
  <c r="AE6" i="73"/>
  <c r="AC6" i="73"/>
  <c r="AA6" i="73"/>
  <c r="AE5" i="73"/>
  <c r="AC5" i="73"/>
  <c r="AA5" i="73"/>
  <c r="AE4" i="73"/>
  <c r="AC4" i="73"/>
  <c r="AC128" i="74"/>
  <c r="AA128" i="74"/>
  <c r="AC127" i="74"/>
  <c r="AA127" i="74"/>
  <c r="AC125" i="74"/>
  <c r="AA125" i="74"/>
  <c r="AC124" i="74"/>
  <c r="AA124" i="74"/>
  <c r="AA122" i="74"/>
  <c r="AA121" i="74"/>
  <c r="AA120" i="74"/>
  <c r="AA118" i="74"/>
  <c r="AE115" i="74"/>
  <c r="AC115" i="74"/>
  <c r="AA115" i="74"/>
  <c r="AE114" i="74"/>
  <c r="AC114" i="74"/>
  <c r="AA114" i="74"/>
  <c r="AC111" i="74"/>
  <c r="AA111" i="74"/>
  <c r="AC110" i="74"/>
  <c r="AA110" i="74"/>
  <c r="AC109" i="74"/>
  <c r="AA109" i="74"/>
  <c r="AC108" i="74"/>
  <c r="AA108" i="74"/>
  <c r="AC105" i="74"/>
  <c r="AA105" i="74"/>
  <c r="AC104" i="74"/>
  <c r="AA104" i="74"/>
  <c r="AC42" i="74"/>
  <c r="AC41" i="74"/>
  <c r="AE38" i="74"/>
  <c r="AC38" i="74"/>
  <c r="AA38" i="74"/>
  <c r="AE37" i="74"/>
  <c r="AC37" i="74"/>
  <c r="AA37" i="74"/>
  <c r="AA34" i="74"/>
  <c r="AA33" i="74"/>
  <c r="AA32" i="74"/>
  <c r="AA31" i="74"/>
  <c r="AA30" i="74"/>
  <c r="AA29" i="74"/>
  <c r="AA28" i="74"/>
  <c r="AA27" i="74"/>
  <c r="AA26" i="74"/>
  <c r="AA25" i="74"/>
  <c r="AA24" i="74"/>
  <c r="AA23" i="74"/>
  <c r="AA22" i="74"/>
  <c r="AA21" i="74"/>
  <c r="AA20" i="74"/>
  <c r="AA19" i="74"/>
  <c r="AA18" i="74"/>
  <c r="AA17" i="74"/>
  <c r="AA16" i="74"/>
  <c r="AA15" i="74"/>
  <c r="AE9" i="74"/>
  <c r="AC9" i="74"/>
  <c r="AA9" i="74"/>
  <c r="AE8" i="74"/>
  <c r="AC8" i="74"/>
  <c r="AA8" i="74"/>
  <c r="AE7" i="74"/>
  <c r="AC7" i="74"/>
  <c r="AA7" i="74"/>
  <c r="AE6" i="74"/>
  <c r="AC6" i="74"/>
  <c r="AA6" i="74"/>
  <c r="AE5" i="74"/>
  <c r="AC5" i="74"/>
  <c r="AA5" i="74"/>
  <c r="AE4" i="74"/>
  <c r="AC4" i="74"/>
  <c r="AC128" i="75"/>
  <c r="AA128" i="75"/>
  <c r="AC127" i="75"/>
  <c r="AA127" i="75"/>
  <c r="AC125" i="75"/>
  <c r="AA125" i="75"/>
  <c r="AC124" i="75"/>
  <c r="AA124" i="75"/>
  <c r="AA122" i="75"/>
  <c r="AA121" i="75"/>
  <c r="AA120" i="75"/>
  <c r="AA118" i="75"/>
  <c r="AE115" i="75"/>
  <c r="AC115" i="75"/>
  <c r="AA115" i="75"/>
  <c r="AE114" i="75"/>
  <c r="AC114" i="75"/>
  <c r="AA114" i="75"/>
  <c r="AC111" i="75"/>
  <c r="AA111" i="75"/>
  <c r="AC110" i="75"/>
  <c r="AA110" i="75"/>
  <c r="AC109" i="75"/>
  <c r="AA109" i="75"/>
  <c r="AC108" i="75"/>
  <c r="AA108" i="75"/>
  <c r="AC105" i="75"/>
  <c r="AA105" i="75"/>
  <c r="AC104" i="75"/>
  <c r="AA104" i="75"/>
  <c r="AC42" i="75"/>
  <c r="AC41" i="75"/>
  <c r="AE38" i="75"/>
  <c r="AC38" i="75"/>
  <c r="AA38" i="75"/>
  <c r="AE37" i="75"/>
  <c r="AC37" i="75"/>
  <c r="AA37" i="75"/>
  <c r="AA34" i="75"/>
  <c r="AA33" i="75"/>
  <c r="AA32" i="75"/>
  <c r="AA31" i="75"/>
  <c r="AA30" i="75"/>
  <c r="AA29" i="75"/>
  <c r="AA28" i="75"/>
  <c r="AA27" i="75"/>
  <c r="AA26" i="75"/>
  <c r="AA25" i="75"/>
  <c r="AA24" i="75"/>
  <c r="AA23" i="75"/>
  <c r="AA22" i="75"/>
  <c r="AA21" i="75"/>
  <c r="AA20" i="75"/>
  <c r="AA19" i="75"/>
  <c r="AA18" i="75"/>
  <c r="AA17" i="75"/>
  <c r="AA16" i="75"/>
  <c r="AA15" i="75"/>
  <c r="AE9" i="75"/>
  <c r="AC9" i="75"/>
  <c r="AA9" i="75"/>
  <c r="AE8" i="75"/>
  <c r="AC8" i="75"/>
  <c r="AA8" i="75"/>
  <c r="AE7" i="75"/>
  <c r="AC7" i="75"/>
  <c r="AA7" i="75"/>
  <c r="AE6" i="75"/>
  <c r="AC6" i="75"/>
  <c r="AA6" i="75"/>
  <c r="AE5" i="75"/>
  <c r="AC5" i="75"/>
  <c r="AA5" i="75"/>
  <c r="AE4" i="75"/>
  <c r="AC4" i="75"/>
  <c r="AC128" i="76"/>
  <c r="AA128" i="76"/>
  <c r="AC127" i="76"/>
  <c r="AA127" i="76"/>
  <c r="AC125" i="76"/>
  <c r="AA125" i="76"/>
  <c r="AC124" i="76"/>
  <c r="AA124" i="76"/>
  <c r="AA122" i="76"/>
  <c r="AA121" i="76"/>
  <c r="AA120" i="76"/>
  <c r="AA118" i="76"/>
  <c r="AE115" i="76"/>
  <c r="AC115" i="76"/>
  <c r="AA115" i="76"/>
  <c r="AE114" i="76"/>
  <c r="AC114" i="76"/>
  <c r="AA114" i="76"/>
  <c r="AC111" i="76"/>
  <c r="AA111" i="76"/>
  <c r="AC110" i="76"/>
  <c r="AA110" i="76"/>
  <c r="AC109" i="76"/>
  <c r="AA109" i="76"/>
  <c r="AC108" i="76"/>
  <c r="AA108" i="76"/>
  <c r="AC105" i="76"/>
  <c r="AA105" i="76"/>
  <c r="AC104" i="76"/>
  <c r="AA104" i="76"/>
  <c r="AC42" i="76"/>
  <c r="AC41" i="76"/>
  <c r="AE38" i="76"/>
  <c r="AC38" i="76"/>
  <c r="AA38" i="76"/>
  <c r="AE37" i="76"/>
  <c r="AC37" i="76"/>
  <c r="AA37" i="76"/>
  <c r="AA34" i="76"/>
  <c r="AA33" i="76"/>
  <c r="AA32" i="76"/>
  <c r="AA31" i="76"/>
  <c r="AA30" i="76"/>
  <c r="AA29" i="76"/>
  <c r="AA28" i="76"/>
  <c r="AA27" i="76"/>
  <c r="AA26" i="76"/>
  <c r="AA25" i="76"/>
  <c r="AA24" i="76"/>
  <c r="AA23" i="76"/>
  <c r="AA22" i="76"/>
  <c r="AA21" i="76"/>
  <c r="AA20" i="76"/>
  <c r="AA19" i="76"/>
  <c r="AA18" i="76"/>
  <c r="AA17" i="76"/>
  <c r="AA16" i="76"/>
  <c r="AA15" i="76"/>
  <c r="AE9" i="76"/>
  <c r="AC9" i="76"/>
  <c r="AA9" i="76"/>
  <c r="AE8" i="76"/>
  <c r="AC8" i="76"/>
  <c r="AA8" i="76"/>
  <c r="AE7" i="76"/>
  <c r="AC7" i="76"/>
  <c r="AA7" i="76"/>
  <c r="AE6" i="76"/>
  <c r="AC6" i="76"/>
  <c r="AA6" i="76"/>
  <c r="AE5" i="76"/>
  <c r="AC5" i="76"/>
  <c r="AA5" i="76"/>
  <c r="AE4" i="76"/>
  <c r="AC4" i="76"/>
  <c r="AC128" i="77"/>
  <c r="AA128" i="77"/>
  <c r="AC127" i="77"/>
  <c r="AA127" i="77"/>
  <c r="AC125" i="77"/>
  <c r="AA125" i="77"/>
  <c r="AC124" i="77"/>
  <c r="AA124" i="77"/>
  <c r="AA122" i="77"/>
  <c r="AA121" i="77"/>
  <c r="AA120" i="77"/>
  <c r="AA118" i="77"/>
  <c r="AE115" i="77"/>
  <c r="AC115" i="77"/>
  <c r="AA115" i="77"/>
  <c r="AE114" i="77"/>
  <c r="AC114" i="77"/>
  <c r="AA114" i="77"/>
  <c r="AC111" i="77"/>
  <c r="AA111" i="77"/>
  <c r="AC110" i="77"/>
  <c r="AA110" i="77"/>
  <c r="AC109" i="77"/>
  <c r="AA109" i="77"/>
  <c r="AC108" i="77"/>
  <c r="AA108" i="77"/>
  <c r="AC105" i="77"/>
  <c r="AA105" i="77"/>
  <c r="AC104" i="77"/>
  <c r="AA104" i="77"/>
  <c r="AC42" i="77"/>
  <c r="AC41" i="77"/>
  <c r="AE38" i="77"/>
  <c r="AC38" i="77"/>
  <c r="AA38" i="77"/>
  <c r="AE37" i="77"/>
  <c r="AC37" i="77"/>
  <c r="AA37" i="77"/>
  <c r="AA34" i="77"/>
  <c r="AA33" i="77"/>
  <c r="AA32" i="77"/>
  <c r="AA31" i="77"/>
  <c r="AA30" i="77"/>
  <c r="AA29" i="77"/>
  <c r="AA28" i="77"/>
  <c r="AA27" i="77"/>
  <c r="AA26" i="77"/>
  <c r="AA25" i="77"/>
  <c r="AA24" i="77"/>
  <c r="AA23" i="77"/>
  <c r="AA22" i="77"/>
  <c r="AA21" i="77"/>
  <c r="AA20" i="77"/>
  <c r="AA19" i="77"/>
  <c r="AA18" i="77"/>
  <c r="AA17" i="77"/>
  <c r="AA16" i="77"/>
  <c r="AA15" i="77"/>
  <c r="AE9" i="77"/>
  <c r="AC9" i="77"/>
  <c r="AA9" i="77"/>
  <c r="AE8" i="77"/>
  <c r="AC8" i="77"/>
  <c r="AA8" i="77"/>
  <c r="AE7" i="77"/>
  <c r="AC7" i="77"/>
  <c r="AA7" i="77"/>
  <c r="AE6" i="77"/>
  <c r="AC6" i="77"/>
  <c r="AA6" i="77"/>
  <c r="AE5" i="77"/>
  <c r="AC5" i="77"/>
  <c r="AA5" i="77"/>
  <c r="AE4" i="77"/>
  <c r="AC4" i="77"/>
  <c r="AC128" i="78"/>
  <c r="AA128" i="78"/>
  <c r="AC127" i="78"/>
  <c r="AA127" i="78"/>
  <c r="AC125" i="78"/>
  <c r="AA125" i="78"/>
  <c r="AC124" i="78"/>
  <c r="AA124" i="78"/>
  <c r="AA122" i="78"/>
  <c r="AA121" i="78"/>
  <c r="AA120" i="78"/>
  <c r="AA118" i="78"/>
  <c r="AE115" i="78"/>
  <c r="AC115" i="78"/>
  <c r="AA115" i="78"/>
  <c r="AE114" i="78"/>
  <c r="AC114" i="78"/>
  <c r="AA114" i="78"/>
  <c r="AC111" i="78"/>
  <c r="AA111" i="78"/>
  <c r="AC110" i="78"/>
  <c r="AA110" i="78"/>
  <c r="AC109" i="78"/>
  <c r="AA109" i="78"/>
  <c r="AC108" i="78"/>
  <c r="AA108" i="78"/>
  <c r="AC105" i="78"/>
  <c r="AA105" i="78"/>
  <c r="AC104" i="78"/>
  <c r="AA104" i="78"/>
  <c r="AC42" i="78"/>
  <c r="AC41" i="78"/>
  <c r="AE38" i="78"/>
  <c r="AC38" i="78"/>
  <c r="AA38" i="78"/>
  <c r="AE37" i="78"/>
  <c r="AC37" i="78"/>
  <c r="AA37" i="78"/>
  <c r="AA34" i="78"/>
  <c r="AA33" i="78"/>
  <c r="AA32" i="78"/>
  <c r="AA31" i="78"/>
  <c r="AA30" i="78"/>
  <c r="AA29" i="78"/>
  <c r="AA28" i="78"/>
  <c r="AA27" i="78"/>
  <c r="AA26" i="78"/>
  <c r="AA25" i="78"/>
  <c r="AA24" i="78"/>
  <c r="AA23" i="78"/>
  <c r="AA22" i="78"/>
  <c r="AA21" i="78"/>
  <c r="AA20" i="78"/>
  <c r="AA19" i="78"/>
  <c r="AA18" i="78"/>
  <c r="AA17" i="78"/>
  <c r="AA16" i="78"/>
  <c r="AA15" i="78"/>
  <c r="AE9" i="78"/>
  <c r="AC9" i="78"/>
  <c r="AA9" i="78"/>
  <c r="AE8" i="78"/>
  <c r="AC8" i="78"/>
  <c r="AA8" i="78"/>
  <c r="AE7" i="78"/>
  <c r="AC7" i="78"/>
  <c r="AA7" i="78"/>
  <c r="AE6" i="78"/>
  <c r="AC6" i="78"/>
  <c r="AA6" i="78"/>
  <c r="AE5" i="78"/>
  <c r="AC5" i="78"/>
  <c r="AA5" i="78"/>
  <c r="AE4" i="78"/>
  <c r="AC4" i="78"/>
  <c r="AC128" i="79"/>
  <c r="AA128" i="79"/>
  <c r="AC127" i="79"/>
  <c r="AA127" i="79"/>
  <c r="AC125" i="79"/>
  <c r="AA125" i="79"/>
  <c r="AC124" i="79"/>
  <c r="AA124" i="79"/>
  <c r="AA122" i="79"/>
  <c r="AA121" i="79"/>
  <c r="AA120" i="79"/>
  <c r="AA118" i="79"/>
  <c r="AE115" i="79"/>
  <c r="AC115" i="79"/>
  <c r="AA115" i="79"/>
  <c r="AE114" i="79"/>
  <c r="AC114" i="79"/>
  <c r="AA114" i="79"/>
  <c r="AC111" i="79"/>
  <c r="AA111" i="79"/>
  <c r="AC110" i="79"/>
  <c r="AA110" i="79"/>
  <c r="AC109" i="79"/>
  <c r="AA109" i="79"/>
  <c r="AC108" i="79"/>
  <c r="AA108" i="79"/>
  <c r="AC105" i="79"/>
  <c r="AA105" i="79"/>
  <c r="AC104" i="79"/>
  <c r="AA104" i="79"/>
  <c r="AC42" i="79"/>
  <c r="AC41" i="79"/>
  <c r="AE38" i="79"/>
  <c r="AC38" i="79"/>
  <c r="AA38" i="79"/>
  <c r="AE37" i="79"/>
  <c r="AC37" i="79"/>
  <c r="AA37" i="79"/>
  <c r="AA34" i="79"/>
  <c r="AA33" i="79"/>
  <c r="AA32" i="79"/>
  <c r="AA31" i="79"/>
  <c r="AA30" i="79"/>
  <c r="AA29" i="79"/>
  <c r="AA28" i="79"/>
  <c r="AA27" i="79"/>
  <c r="AA26" i="79"/>
  <c r="AA25" i="79"/>
  <c r="AA24" i="79"/>
  <c r="AA23" i="79"/>
  <c r="AA22" i="79"/>
  <c r="AA21" i="79"/>
  <c r="AA20" i="79"/>
  <c r="AA19" i="79"/>
  <c r="AA18" i="79"/>
  <c r="AA17" i="79"/>
  <c r="AA16" i="79"/>
  <c r="AA15" i="79"/>
  <c r="AE9" i="79"/>
  <c r="AC9" i="79"/>
  <c r="AA9" i="79"/>
  <c r="AE8" i="79"/>
  <c r="AC8" i="79"/>
  <c r="AA8" i="79"/>
  <c r="AE7" i="79"/>
  <c r="AC7" i="79"/>
  <c r="AA7" i="79"/>
  <c r="AE6" i="79"/>
  <c r="AC6" i="79"/>
  <c r="AA6" i="79"/>
  <c r="AE5" i="79"/>
  <c r="AC5" i="79"/>
  <c r="AA5" i="79"/>
  <c r="AE4" i="79"/>
  <c r="AC4" i="79"/>
  <c r="AC128" i="80"/>
  <c r="AA128" i="80"/>
  <c r="AC127" i="80"/>
  <c r="AA127" i="80"/>
  <c r="AC125" i="80"/>
  <c r="AA125" i="80"/>
  <c r="AC124" i="80"/>
  <c r="AA124" i="80"/>
  <c r="AA122" i="80"/>
  <c r="AA121" i="80"/>
  <c r="AA120" i="80"/>
  <c r="AA118" i="80"/>
  <c r="AE115" i="80"/>
  <c r="AC115" i="80"/>
  <c r="AA115" i="80"/>
  <c r="AE114" i="80"/>
  <c r="AC114" i="80"/>
  <c r="AA114" i="80"/>
  <c r="AC111" i="80"/>
  <c r="AA111" i="80"/>
  <c r="AC110" i="80"/>
  <c r="AA110" i="80"/>
  <c r="AC109" i="80"/>
  <c r="AA109" i="80"/>
  <c r="AC108" i="80"/>
  <c r="AA108" i="80"/>
  <c r="AC105" i="80"/>
  <c r="AA105" i="80"/>
  <c r="AC104" i="80"/>
  <c r="AA104" i="80"/>
  <c r="AC42" i="80"/>
  <c r="AC41" i="80"/>
  <c r="AE38" i="80"/>
  <c r="AC38" i="80"/>
  <c r="AA38" i="80"/>
  <c r="AE37" i="80"/>
  <c r="AC37" i="80"/>
  <c r="AA37" i="80"/>
  <c r="AA34" i="80"/>
  <c r="AA33" i="80"/>
  <c r="AA32" i="80"/>
  <c r="AA31" i="80"/>
  <c r="AA30" i="80"/>
  <c r="AA29" i="80"/>
  <c r="AA28" i="80"/>
  <c r="AA27" i="80"/>
  <c r="AA26" i="80"/>
  <c r="AA25" i="80"/>
  <c r="AA24" i="80"/>
  <c r="AA23" i="80"/>
  <c r="AA22" i="80"/>
  <c r="AA21" i="80"/>
  <c r="AA20" i="80"/>
  <c r="AA19" i="80"/>
  <c r="AA18" i="80"/>
  <c r="AA17" i="80"/>
  <c r="AA16" i="80"/>
  <c r="AA15" i="80"/>
  <c r="AE9" i="80"/>
  <c r="AC9" i="80"/>
  <c r="AA9" i="80"/>
  <c r="AE8" i="80"/>
  <c r="AC8" i="80"/>
  <c r="AA8" i="80"/>
  <c r="AE7" i="80"/>
  <c r="AC7" i="80"/>
  <c r="AA7" i="80"/>
  <c r="AE6" i="80"/>
  <c r="AC6" i="80"/>
  <c r="AA6" i="80"/>
  <c r="AE5" i="80"/>
  <c r="AC5" i="80"/>
  <c r="AA5" i="80"/>
  <c r="AE4" i="80"/>
  <c r="AC4" i="80"/>
  <c r="AC128" i="81"/>
  <c r="AA128" i="81"/>
  <c r="AC127" i="81"/>
  <c r="AA127" i="81"/>
  <c r="AC125" i="81"/>
  <c r="AA125" i="81"/>
  <c r="AC124" i="81"/>
  <c r="AA124" i="81"/>
  <c r="AA122" i="81"/>
  <c r="AA121" i="81"/>
  <c r="AA120" i="81"/>
  <c r="AA118" i="81"/>
  <c r="AE115" i="81"/>
  <c r="AC115" i="81"/>
  <c r="AA115" i="81"/>
  <c r="AE114" i="81"/>
  <c r="AC114" i="81"/>
  <c r="AA114" i="81"/>
  <c r="AC111" i="81"/>
  <c r="AA111" i="81"/>
  <c r="AC110" i="81"/>
  <c r="AA110" i="81"/>
  <c r="AC109" i="81"/>
  <c r="AA109" i="81"/>
  <c r="AC108" i="81"/>
  <c r="AA108" i="81"/>
  <c r="AC105" i="81"/>
  <c r="AA105" i="81"/>
  <c r="AC104" i="81"/>
  <c r="AA104" i="81"/>
  <c r="AC42" i="81"/>
  <c r="AC41" i="81"/>
  <c r="AE38" i="81"/>
  <c r="AC38" i="81"/>
  <c r="AA38" i="81"/>
  <c r="AE37" i="81"/>
  <c r="AC37" i="81"/>
  <c r="AA37" i="81"/>
  <c r="AA34" i="81"/>
  <c r="AA33" i="81"/>
  <c r="AA32" i="81"/>
  <c r="AA31" i="81"/>
  <c r="AA30" i="81"/>
  <c r="AA29" i="81"/>
  <c r="AA28" i="81"/>
  <c r="AA27" i="81"/>
  <c r="AA26" i="81"/>
  <c r="AA25" i="81"/>
  <c r="AA24" i="81"/>
  <c r="AA23" i="81"/>
  <c r="AA22" i="81"/>
  <c r="AA21" i="81"/>
  <c r="AA20" i="81"/>
  <c r="AA19" i="81"/>
  <c r="AA18" i="81"/>
  <c r="AA17" i="81"/>
  <c r="AA16" i="81"/>
  <c r="AA15" i="81"/>
  <c r="AE9" i="81"/>
  <c r="AC9" i="81"/>
  <c r="AA9" i="81"/>
  <c r="AE8" i="81"/>
  <c r="AC8" i="81"/>
  <c r="AA8" i="81"/>
  <c r="AE7" i="81"/>
  <c r="AC7" i="81"/>
  <c r="AA7" i="81"/>
  <c r="AE6" i="81"/>
  <c r="AC6" i="81"/>
  <c r="AA6" i="81"/>
  <c r="AE5" i="81"/>
  <c r="AC5" i="81"/>
  <c r="AA5" i="81"/>
  <c r="AE4" i="81"/>
  <c r="AC4" i="81"/>
  <c r="AC128" i="82"/>
  <c r="AA128" i="82"/>
  <c r="AC127" i="82"/>
  <c r="AA127" i="82"/>
  <c r="AC125" i="82"/>
  <c r="AA125" i="82"/>
  <c r="AC124" i="82"/>
  <c r="AA124" i="82"/>
  <c r="AA122" i="82"/>
  <c r="AA121" i="82"/>
  <c r="AA120" i="82"/>
  <c r="AA118" i="82"/>
  <c r="AE115" i="82"/>
  <c r="AC115" i="82"/>
  <c r="AA115" i="82"/>
  <c r="AE114" i="82"/>
  <c r="AC114" i="82"/>
  <c r="AA114" i="82"/>
  <c r="AC111" i="82"/>
  <c r="AA111" i="82"/>
  <c r="AC110" i="82"/>
  <c r="AA110" i="82"/>
  <c r="AC109" i="82"/>
  <c r="AA109" i="82"/>
  <c r="AC108" i="82"/>
  <c r="AA108" i="82"/>
  <c r="AC105" i="82"/>
  <c r="AA105" i="82"/>
  <c r="AC104" i="82"/>
  <c r="AA104" i="82"/>
  <c r="AC42" i="82"/>
  <c r="AC41" i="82"/>
  <c r="AE38" i="82"/>
  <c r="AC38" i="82"/>
  <c r="AA38" i="82"/>
  <c r="AE37" i="82"/>
  <c r="AC37" i="82"/>
  <c r="AA37" i="82"/>
  <c r="AA34" i="82"/>
  <c r="AA33" i="82"/>
  <c r="AA32" i="82"/>
  <c r="AA31" i="82"/>
  <c r="AA30" i="82"/>
  <c r="AA29" i="82"/>
  <c r="AA28" i="82"/>
  <c r="AA27" i="82"/>
  <c r="AA26" i="82"/>
  <c r="AA25" i="82"/>
  <c r="AA24" i="82"/>
  <c r="AA23" i="82"/>
  <c r="AA22" i="82"/>
  <c r="AA21" i="82"/>
  <c r="AA20" i="82"/>
  <c r="AA19" i="82"/>
  <c r="AA18" i="82"/>
  <c r="AA17" i="82"/>
  <c r="AA16" i="82"/>
  <c r="AA15" i="82"/>
  <c r="AE9" i="82"/>
  <c r="AC9" i="82"/>
  <c r="AA9" i="82"/>
  <c r="AE8" i="82"/>
  <c r="AC8" i="82"/>
  <c r="AA8" i="82"/>
  <c r="AE7" i="82"/>
  <c r="AC7" i="82"/>
  <c r="AA7" i="82"/>
  <c r="AE6" i="82"/>
  <c r="AC6" i="82"/>
  <c r="AA6" i="82"/>
  <c r="AE5" i="82"/>
  <c r="AC5" i="82"/>
  <c r="AA5" i="82"/>
  <c r="AE4" i="82"/>
  <c r="AC4" i="82"/>
  <c r="AC128" i="83"/>
  <c r="AA128" i="83"/>
  <c r="AC127" i="83"/>
  <c r="AA127" i="83"/>
  <c r="AC125" i="83"/>
  <c r="AA125" i="83"/>
  <c r="AC124" i="83"/>
  <c r="AA124" i="83"/>
  <c r="AA122" i="83"/>
  <c r="AA121" i="83"/>
  <c r="AA120" i="83"/>
  <c r="AA118" i="83"/>
  <c r="AE115" i="83"/>
  <c r="AC115" i="83"/>
  <c r="AA115" i="83"/>
  <c r="AE114" i="83"/>
  <c r="AC114" i="83"/>
  <c r="AA114" i="83"/>
  <c r="AC111" i="83"/>
  <c r="AA111" i="83"/>
  <c r="AC110" i="83"/>
  <c r="AA110" i="83"/>
  <c r="AC109" i="83"/>
  <c r="AA109" i="83"/>
  <c r="AC108" i="83"/>
  <c r="AA108" i="83"/>
  <c r="AC105" i="83"/>
  <c r="AA105" i="83"/>
  <c r="AC104" i="83"/>
  <c r="AA104" i="83"/>
  <c r="AC42" i="83"/>
  <c r="AC41" i="83"/>
  <c r="AE38" i="83"/>
  <c r="AC38" i="83"/>
  <c r="AA38" i="83"/>
  <c r="AE37" i="83"/>
  <c r="AC37" i="83"/>
  <c r="AA37" i="83"/>
  <c r="AA34" i="83"/>
  <c r="AA33" i="83"/>
  <c r="AA32" i="83"/>
  <c r="AA31" i="83"/>
  <c r="AA30" i="83"/>
  <c r="AA29" i="83"/>
  <c r="AA28" i="83"/>
  <c r="AA27" i="83"/>
  <c r="AA26" i="83"/>
  <c r="AA25" i="83"/>
  <c r="AA24" i="83"/>
  <c r="AA23" i="83"/>
  <c r="AA22" i="83"/>
  <c r="AA21" i="83"/>
  <c r="AA20" i="83"/>
  <c r="AA19" i="83"/>
  <c r="AA18" i="83"/>
  <c r="AA17" i="83"/>
  <c r="AA16" i="83"/>
  <c r="AA15" i="83"/>
  <c r="AE9" i="83"/>
  <c r="AC9" i="83"/>
  <c r="AA9" i="83"/>
  <c r="AE8" i="83"/>
  <c r="AC8" i="83"/>
  <c r="AA8" i="83"/>
  <c r="AE7" i="83"/>
  <c r="AC7" i="83"/>
  <c r="AA7" i="83"/>
  <c r="AE6" i="83"/>
  <c r="AC6" i="83"/>
  <c r="AA6" i="83"/>
  <c r="AE5" i="83"/>
  <c r="AC5" i="83"/>
  <c r="AA5" i="83"/>
  <c r="AE4" i="83"/>
  <c r="AC4" i="83"/>
  <c r="AC128" i="84"/>
  <c r="AA128" i="84"/>
  <c r="AC127" i="84"/>
  <c r="AA127" i="84"/>
  <c r="AC125" i="84"/>
  <c r="AA125" i="84"/>
  <c r="AC124" i="84"/>
  <c r="AA124" i="84"/>
  <c r="AA122" i="84"/>
  <c r="AA121" i="84"/>
  <c r="AA120" i="84"/>
  <c r="AA118" i="84"/>
  <c r="AE115" i="84"/>
  <c r="AC115" i="84"/>
  <c r="AA115" i="84"/>
  <c r="AE114" i="84"/>
  <c r="AC114" i="84"/>
  <c r="AA114" i="84"/>
  <c r="AC111" i="84"/>
  <c r="AA111" i="84"/>
  <c r="AC110" i="84"/>
  <c r="AA110" i="84"/>
  <c r="AC109" i="84"/>
  <c r="AA109" i="84"/>
  <c r="AC108" i="84"/>
  <c r="AA108" i="84"/>
  <c r="AC105" i="84"/>
  <c r="AA105" i="84"/>
  <c r="AC104" i="84"/>
  <c r="AA104" i="84"/>
  <c r="AC42" i="84"/>
  <c r="AC41" i="84"/>
  <c r="AE38" i="84"/>
  <c r="AC38" i="84"/>
  <c r="AA38" i="84"/>
  <c r="AE37" i="84"/>
  <c r="AC37" i="84"/>
  <c r="AA37" i="84"/>
  <c r="AA34" i="84"/>
  <c r="AA33" i="84"/>
  <c r="AA32" i="84"/>
  <c r="AA31" i="84"/>
  <c r="AA30" i="84"/>
  <c r="AA29" i="84"/>
  <c r="AA28" i="84"/>
  <c r="AA27" i="84"/>
  <c r="AA26" i="84"/>
  <c r="AA25" i="84"/>
  <c r="AA24" i="84"/>
  <c r="AA23" i="84"/>
  <c r="AA22" i="84"/>
  <c r="AA21" i="84"/>
  <c r="AA20" i="84"/>
  <c r="AA19" i="84"/>
  <c r="AA18" i="84"/>
  <c r="AA17" i="84"/>
  <c r="AA16" i="84"/>
  <c r="AA15" i="84"/>
  <c r="AE9" i="84"/>
  <c r="AC9" i="84"/>
  <c r="AA9" i="84"/>
  <c r="AE8" i="84"/>
  <c r="AC8" i="84"/>
  <c r="AA8" i="84"/>
  <c r="AE7" i="84"/>
  <c r="AC7" i="84"/>
  <c r="AA7" i="84"/>
  <c r="AE6" i="84"/>
  <c r="AC6" i="84"/>
  <c r="AA6" i="84"/>
  <c r="AE5" i="84"/>
  <c r="AC5" i="84"/>
  <c r="AA5" i="84"/>
  <c r="AE4" i="84"/>
  <c r="AC4" i="84"/>
  <c r="AC128" i="85"/>
  <c r="AA128" i="85"/>
  <c r="AC127" i="85"/>
  <c r="AA127" i="85"/>
  <c r="AC125" i="85"/>
  <c r="AA125" i="85"/>
  <c r="AC124" i="85"/>
  <c r="AA124" i="85"/>
  <c r="AA122" i="85"/>
  <c r="AA121" i="85"/>
  <c r="AA120" i="85"/>
  <c r="AA118" i="85"/>
  <c r="AE115" i="85"/>
  <c r="AC115" i="85"/>
  <c r="AA115" i="85"/>
  <c r="AE114" i="85"/>
  <c r="AC114" i="85"/>
  <c r="AA114" i="85"/>
  <c r="AC111" i="85"/>
  <c r="AA111" i="85"/>
  <c r="AC110" i="85"/>
  <c r="AA110" i="85"/>
  <c r="AC109" i="85"/>
  <c r="AA109" i="85"/>
  <c r="AC108" i="85"/>
  <c r="AA108" i="85"/>
  <c r="AC105" i="85"/>
  <c r="AA105" i="85"/>
  <c r="AC104" i="85"/>
  <c r="AA104" i="85"/>
  <c r="AC42" i="85"/>
  <c r="AC41" i="85"/>
  <c r="AE38" i="85"/>
  <c r="AC38" i="85"/>
  <c r="AA38" i="85"/>
  <c r="AE37" i="85"/>
  <c r="AC37" i="85"/>
  <c r="AA37" i="85"/>
  <c r="AA34" i="85"/>
  <c r="AA33" i="85"/>
  <c r="AA32" i="85"/>
  <c r="AA31" i="85"/>
  <c r="AA30" i="85"/>
  <c r="AA29" i="85"/>
  <c r="AA28" i="85"/>
  <c r="AA27" i="85"/>
  <c r="AA26" i="85"/>
  <c r="AA25" i="85"/>
  <c r="AA24" i="85"/>
  <c r="AA23" i="85"/>
  <c r="AA22" i="85"/>
  <c r="AA21" i="85"/>
  <c r="AA20" i="85"/>
  <c r="AA19" i="85"/>
  <c r="AA18" i="85"/>
  <c r="AA17" i="85"/>
  <c r="AA16" i="85"/>
  <c r="AA15" i="85"/>
  <c r="AE9" i="85"/>
  <c r="AC9" i="85"/>
  <c r="AA9" i="85"/>
  <c r="AE8" i="85"/>
  <c r="AC8" i="85"/>
  <c r="AA8" i="85"/>
  <c r="AE7" i="85"/>
  <c r="AC7" i="85"/>
  <c r="AA7" i="85"/>
  <c r="AE6" i="85"/>
  <c r="AC6" i="85"/>
  <c r="AA6" i="85"/>
  <c r="AE5" i="85"/>
  <c r="AC5" i="85"/>
  <c r="AA5" i="85"/>
  <c r="AE4" i="85"/>
  <c r="AC4" i="85"/>
  <c r="AC128" i="86"/>
  <c r="AA128" i="86"/>
  <c r="AC127" i="86"/>
  <c r="AA127" i="86"/>
  <c r="AC125" i="86"/>
  <c r="AA125" i="86"/>
  <c r="AC124" i="86"/>
  <c r="AA124" i="86"/>
  <c r="AA122" i="86"/>
  <c r="AA121" i="86"/>
  <c r="AA120" i="86"/>
  <c r="AA118" i="86"/>
  <c r="AE115" i="86"/>
  <c r="AC115" i="86"/>
  <c r="AA115" i="86"/>
  <c r="AE114" i="86"/>
  <c r="AC114" i="86"/>
  <c r="AA114" i="86"/>
  <c r="AC111" i="86"/>
  <c r="AA111" i="86"/>
  <c r="AC110" i="86"/>
  <c r="AA110" i="86"/>
  <c r="AC109" i="86"/>
  <c r="AA109" i="86"/>
  <c r="AC108" i="86"/>
  <c r="AA108" i="86"/>
  <c r="AC105" i="86"/>
  <c r="AA105" i="86"/>
  <c r="AC104" i="86"/>
  <c r="AA104" i="86"/>
  <c r="AC42" i="86"/>
  <c r="AC41" i="86"/>
  <c r="AE38" i="86"/>
  <c r="AC38" i="86"/>
  <c r="AA38" i="86"/>
  <c r="AE37" i="86"/>
  <c r="AC37" i="86"/>
  <c r="AA37" i="86"/>
  <c r="AA34" i="86"/>
  <c r="AA33" i="86"/>
  <c r="AA32" i="86"/>
  <c r="AA31" i="86"/>
  <c r="AA30" i="86"/>
  <c r="AA29" i="86"/>
  <c r="AA28" i="86"/>
  <c r="AA27" i="86"/>
  <c r="AA26" i="86"/>
  <c r="AA25" i="86"/>
  <c r="AA24" i="86"/>
  <c r="AA23" i="86"/>
  <c r="AA22" i="86"/>
  <c r="AA21" i="86"/>
  <c r="AA20" i="86"/>
  <c r="AA19" i="86"/>
  <c r="AA18" i="86"/>
  <c r="AA17" i="86"/>
  <c r="AA16" i="86"/>
  <c r="AA15" i="86"/>
  <c r="AE9" i="86"/>
  <c r="AC9" i="86"/>
  <c r="AA9" i="86"/>
  <c r="AE8" i="86"/>
  <c r="AC8" i="86"/>
  <c r="AA8" i="86"/>
  <c r="AE7" i="86"/>
  <c r="AC7" i="86"/>
  <c r="AA7" i="86"/>
  <c r="AE6" i="86"/>
  <c r="AC6" i="86"/>
  <c r="AA6" i="86"/>
  <c r="AE5" i="86"/>
  <c r="AC5" i="86"/>
  <c r="AA5" i="86"/>
  <c r="AE4" i="86"/>
  <c r="AC4" i="86"/>
  <c r="AC128" i="87"/>
  <c r="AA128" i="87"/>
  <c r="AC127" i="87"/>
  <c r="AA127" i="87"/>
  <c r="AC125" i="87"/>
  <c r="AA125" i="87"/>
  <c r="AC124" i="87"/>
  <c r="AA124" i="87"/>
  <c r="AA122" i="87"/>
  <c r="AA121" i="87"/>
  <c r="AA120" i="87"/>
  <c r="AA118" i="87"/>
  <c r="AE115" i="87"/>
  <c r="AC115" i="87"/>
  <c r="AA115" i="87"/>
  <c r="AE114" i="87"/>
  <c r="AC114" i="87"/>
  <c r="AA114" i="87"/>
  <c r="AC111" i="87"/>
  <c r="AA111" i="87"/>
  <c r="AC110" i="87"/>
  <c r="AA110" i="87"/>
  <c r="AC109" i="87"/>
  <c r="AA109" i="87"/>
  <c r="AC108" i="87"/>
  <c r="AA108" i="87"/>
  <c r="AC105" i="87"/>
  <c r="AA105" i="87"/>
  <c r="AC104" i="87"/>
  <c r="AA104" i="87"/>
  <c r="AC42" i="87"/>
  <c r="AC41" i="87"/>
  <c r="AE38" i="87"/>
  <c r="AC38" i="87"/>
  <c r="AA38" i="87"/>
  <c r="AE37" i="87"/>
  <c r="AC37" i="87"/>
  <c r="AA37" i="87"/>
  <c r="AA34" i="87"/>
  <c r="AA33" i="87"/>
  <c r="AA32" i="87"/>
  <c r="AA31" i="87"/>
  <c r="AA30" i="87"/>
  <c r="AA29" i="87"/>
  <c r="AA28" i="87"/>
  <c r="AA27" i="87"/>
  <c r="AA26" i="87"/>
  <c r="AA25" i="87"/>
  <c r="AA24" i="87"/>
  <c r="AA23" i="87"/>
  <c r="AA22" i="87"/>
  <c r="AA21" i="87"/>
  <c r="AA20" i="87"/>
  <c r="AA19" i="87"/>
  <c r="AA18" i="87"/>
  <c r="AA17" i="87"/>
  <c r="AA16" i="87"/>
  <c r="AA15" i="87"/>
  <c r="AE9" i="87"/>
  <c r="AC9" i="87"/>
  <c r="AA9" i="87"/>
  <c r="AE8" i="87"/>
  <c r="AC8" i="87"/>
  <c r="AA8" i="87"/>
  <c r="AE7" i="87"/>
  <c r="AC7" i="87"/>
  <c r="AA7" i="87"/>
  <c r="AE6" i="87"/>
  <c r="AC6" i="87"/>
  <c r="AA6" i="87"/>
  <c r="AE5" i="87"/>
  <c r="AC5" i="87"/>
  <c r="AA5" i="87"/>
  <c r="AE4" i="87"/>
  <c r="AC4" i="87"/>
  <c r="AC128" i="88"/>
  <c r="AA128" i="88"/>
  <c r="AC127" i="88"/>
  <c r="AA127" i="88"/>
  <c r="AC125" i="88"/>
  <c r="AA125" i="88"/>
  <c r="AC124" i="88"/>
  <c r="AA124" i="88"/>
  <c r="AA122" i="88"/>
  <c r="AA121" i="88"/>
  <c r="AA120" i="88"/>
  <c r="AA118" i="88"/>
  <c r="AE115" i="88"/>
  <c r="AC115" i="88"/>
  <c r="AA115" i="88"/>
  <c r="AE114" i="88"/>
  <c r="AC114" i="88"/>
  <c r="AA114" i="88"/>
  <c r="AC111" i="88"/>
  <c r="AA111" i="88"/>
  <c r="AC110" i="88"/>
  <c r="AA110" i="88"/>
  <c r="AC109" i="88"/>
  <c r="AA109" i="88"/>
  <c r="AC108" i="88"/>
  <c r="AA108" i="88"/>
  <c r="AC105" i="88"/>
  <c r="AA105" i="88"/>
  <c r="AC104" i="88"/>
  <c r="AA104" i="88"/>
  <c r="AC42" i="88"/>
  <c r="AC41" i="88"/>
  <c r="AE38" i="88"/>
  <c r="AC38" i="88"/>
  <c r="AA38" i="88"/>
  <c r="AE37" i="88"/>
  <c r="AC37" i="88"/>
  <c r="AA37" i="88"/>
  <c r="AA34" i="88"/>
  <c r="AA33" i="88"/>
  <c r="AA32" i="88"/>
  <c r="AA31" i="88"/>
  <c r="AA30" i="88"/>
  <c r="AA29" i="88"/>
  <c r="AA28" i="88"/>
  <c r="AA27" i="88"/>
  <c r="AA26" i="88"/>
  <c r="AA25" i="88"/>
  <c r="AA24" i="88"/>
  <c r="AA23" i="88"/>
  <c r="AA22" i="88"/>
  <c r="AA21" i="88"/>
  <c r="AA20" i="88"/>
  <c r="AA19" i="88"/>
  <c r="AA18" i="88"/>
  <c r="AA17" i="88"/>
  <c r="AA16" i="88"/>
  <c r="AA15" i="88"/>
  <c r="AE9" i="88"/>
  <c r="AC9" i="88"/>
  <c r="AA9" i="88"/>
  <c r="AE8" i="88"/>
  <c r="AC8" i="88"/>
  <c r="AA8" i="88"/>
  <c r="AE7" i="88"/>
  <c r="AC7" i="88"/>
  <c r="AA7" i="88"/>
  <c r="AE6" i="88"/>
  <c r="AC6" i="88"/>
  <c r="AA6" i="88"/>
  <c r="AE5" i="88"/>
  <c r="AC5" i="88"/>
  <c r="AA5" i="88"/>
  <c r="AE4" i="88"/>
  <c r="AC4" i="88"/>
  <c r="AC128" i="89"/>
  <c r="AA128" i="89"/>
  <c r="AC127" i="89"/>
  <c r="AA127" i="89"/>
  <c r="AC125" i="89"/>
  <c r="AA125" i="89"/>
  <c r="AC124" i="89"/>
  <c r="AA124" i="89"/>
  <c r="AA122" i="89"/>
  <c r="AA121" i="89"/>
  <c r="AA120" i="89"/>
  <c r="AA118" i="89"/>
  <c r="AE115" i="89"/>
  <c r="AC115" i="89"/>
  <c r="AA115" i="89"/>
  <c r="AE114" i="89"/>
  <c r="AC114" i="89"/>
  <c r="AA114" i="89"/>
  <c r="AC111" i="89"/>
  <c r="AA111" i="89"/>
  <c r="AC110" i="89"/>
  <c r="AA110" i="89"/>
  <c r="AC109" i="89"/>
  <c r="AA109" i="89"/>
  <c r="AC108" i="89"/>
  <c r="AA108" i="89"/>
  <c r="AC105" i="89"/>
  <c r="AA105" i="89"/>
  <c r="AC104" i="89"/>
  <c r="AA104" i="89"/>
  <c r="AC42" i="89"/>
  <c r="AC41" i="89"/>
  <c r="AE38" i="89"/>
  <c r="AC38" i="89"/>
  <c r="AA38" i="89"/>
  <c r="AE37" i="89"/>
  <c r="AC37" i="89"/>
  <c r="AA37" i="89"/>
  <c r="AA34" i="89"/>
  <c r="AA33" i="89"/>
  <c r="AA32" i="89"/>
  <c r="AA31" i="89"/>
  <c r="AA30" i="89"/>
  <c r="AA29" i="89"/>
  <c r="AA28" i="89"/>
  <c r="AA27" i="89"/>
  <c r="AA26" i="89"/>
  <c r="AA25" i="89"/>
  <c r="AA24" i="89"/>
  <c r="AA23" i="89"/>
  <c r="AA22" i="89"/>
  <c r="AA21" i="89"/>
  <c r="AA20" i="89"/>
  <c r="AA19" i="89"/>
  <c r="AA18" i="89"/>
  <c r="AA17" i="89"/>
  <c r="AA16" i="89"/>
  <c r="AA15" i="89"/>
  <c r="AE9" i="89"/>
  <c r="AC9" i="89"/>
  <c r="AA9" i="89"/>
  <c r="AE8" i="89"/>
  <c r="AC8" i="89"/>
  <c r="AA8" i="89"/>
  <c r="AE7" i="89"/>
  <c r="AC7" i="89"/>
  <c r="AA7" i="89"/>
  <c r="AE6" i="89"/>
  <c r="AC6" i="89"/>
  <c r="AA6" i="89"/>
  <c r="AE5" i="89"/>
  <c r="AC5" i="89"/>
  <c r="AA5" i="89"/>
  <c r="AE4" i="89"/>
  <c r="AC4" i="89"/>
  <c r="AC128" i="90"/>
  <c r="AA128" i="90"/>
  <c r="AC127" i="90"/>
  <c r="AA127" i="90"/>
  <c r="AC125" i="90"/>
  <c r="AA125" i="90"/>
  <c r="AC124" i="90"/>
  <c r="AA124" i="90"/>
  <c r="AA122" i="90"/>
  <c r="AA121" i="90"/>
  <c r="AA120" i="90"/>
  <c r="AA118" i="90"/>
  <c r="AE115" i="90"/>
  <c r="AC115" i="90"/>
  <c r="AA115" i="90"/>
  <c r="AE114" i="90"/>
  <c r="AC114" i="90"/>
  <c r="AA114" i="90"/>
  <c r="AC111" i="90"/>
  <c r="AA111" i="90"/>
  <c r="AC110" i="90"/>
  <c r="AA110" i="90"/>
  <c r="AC109" i="90"/>
  <c r="AA109" i="90"/>
  <c r="AC108" i="90"/>
  <c r="AA108" i="90"/>
  <c r="AC105" i="90"/>
  <c r="AA105" i="90"/>
  <c r="AC104" i="90"/>
  <c r="AA104" i="90"/>
  <c r="AC42" i="90"/>
  <c r="AC41" i="90"/>
  <c r="AE38" i="90"/>
  <c r="AC38" i="90"/>
  <c r="AA38" i="90"/>
  <c r="AE37" i="90"/>
  <c r="AC37" i="90"/>
  <c r="AA37" i="90"/>
  <c r="AA34" i="90"/>
  <c r="AA33" i="90"/>
  <c r="AA32" i="90"/>
  <c r="AA31" i="90"/>
  <c r="AA30" i="90"/>
  <c r="AA29" i="90"/>
  <c r="AA28" i="90"/>
  <c r="AA27" i="90"/>
  <c r="AA26" i="90"/>
  <c r="AA25" i="90"/>
  <c r="AA24" i="90"/>
  <c r="AA23" i="90"/>
  <c r="AA22" i="90"/>
  <c r="AA21" i="90"/>
  <c r="AA20" i="90"/>
  <c r="AA19" i="90"/>
  <c r="AA18" i="90"/>
  <c r="AA17" i="90"/>
  <c r="AA16" i="90"/>
  <c r="AA15" i="90"/>
  <c r="AE9" i="90"/>
  <c r="AC9" i="90"/>
  <c r="AA9" i="90"/>
  <c r="AE8" i="90"/>
  <c r="AC8" i="90"/>
  <c r="AA8" i="90"/>
  <c r="AE7" i="90"/>
  <c r="AC7" i="90"/>
  <c r="AA7" i="90"/>
  <c r="AE6" i="90"/>
  <c r="AC6" i="90"/>
  <c r="AA6" i="90"/>
  <c r="AE5" i="90"/>
  <c r="AC5" i="90"/>
  <c r="AA5" i="90"/>
  <c r="AE4" i="90"/>
  <c r="AC4" i="90"/>
  <c r="AC128" i="91"/>
  <c r="AA128" i="91"/>
  <c r="AC127" i="91"/>
  <c r="AA127" i="91"/>
  <c r="AC125" i="91"/>
  <c r="AA125" i="91"/>
  <c r="AC124" i="91"/>
  <c r="AA124" i="91"/>
  <c r="AA122" i="91"/>
  <c r="AA121" i="91"/>
  <c r="AA120" i="91"/>
  <c r="AA118" i="91"/>
  <c r="AE115" i="91"/>
  <c r="AC115" i="91"/>
  <c r="AA115" i="91"/>
  <c r="AE114" i="91"/>
  <c r="AC114" i="91"/>
  <c r="AA114" i="91"/>
  <c r="AC111" i="91"/>
  <c r="AA111" i="91"/>
  <c r="AC110" i="91"/>
  <c r="AA110" i="91"/>
  <c r="AC109" i="91"/>
  <c r="AA109" i="91"/>
  <c r="AC108" i="91"/>
  <c r="AA108" i="91"/>
  <c r="AC105" i="91"/>
  <c r="AA105" i="91"/>
  <c r="AC104" i="91"/>
  <c r="AA104" i="91"/>
  <c r="AC42" i="91"/>
  <c r="AC41" i="91"/>
  <c r="AE38" i="91"/>
  <c r="AC38" i="91"/>
  <c r="AA38" i="91"/>
  <c r="AE37" i="91"/>
  <c r="AC37" i="91"/>
  <c r="AA37" i="91"/>
  <c r="AA34" i="91"/>
  <c r="AA33" i="91"/>
  <c r="AA32" i="91"/>
  <c r="AA31" i="91"/>
  <c r="AA30" i="91"/>
  <c r="AA29" i="91"/>
  <c r="AA28" i="91"/>
  <c r="AA27" i="91"/>
  <c r="AA26" i="91"/>
  <c r="AA25" i="91"/>
  <c r="AA24" i="91"/>
  <c r="AA23" i="91"/>
  <c r="AA22" i="91"/>
  <c r="AA21" i="91"/>
  <c r="AA20" i="91"/>
  <c r="AA19" i="91"/>
  <c r="AA18" i="91"/>
  <c r="AA17" i="91"/>
  <c r="AA16" i="91"/>
  <c r="AA15" i="91"/>
  <c r="AE9" i="91"/>
  <c r="AC9" i="91"/>
  <c r="AA9" i="91"/>
  <c r="AE8" i="91"/>
  <c r="AC8" i="91"/>
  <c r="AA8" i="91"/>
  <c r="AE7" i="91"/>
  <c r="AC7" i="91"/>
  <c r="AA7" i="91"/>
  <c r="AE6" i="91"/>
  <c r="AC6" i="91"/>
  <c r="AA6" i="91"/>
  <c r="AE5" i="91"/>
  <c r="AC5" i="91"/>
  <c r="AA5" i="91"/>
  <c r="AE4" i="91"/>
  <c r="AC4" i="91"/>
  <c r="AC128" i="92"/>
  <c r="AA128" i="92"/>
  <c r="AC127" i="92"/>
  <c r="AA127" i="92"/>
  <c r="AC125" i="92"/>
  <c r="AA125" i="92"/>
  <c r="AC124" i="92"/>
  <c r="AA124" i="92"/>
  <c r="AA122" i="92"/>
  <c r="AA121" i="92"/>
  <c r="AA120" i="92"/>
  <c r="AA118" i="92"/>
  <c r="AE115" i="92"/>
  <c r="AC115" i="92"/>
  <c r="AA115" i="92"/>
  <c r="AE114" i="92"/>
  <c r="AC114" i="92"/>
  <c r="AA114" i="92"/>
  <c r="AC111" i="92"/>
  <c r="AA111" i="92"/>
  <c r="AC110" i="92"/>
  <c r="AA110" i="92"/>
  <c r="AC109" i="92"/>
  <c r="AA109" i="92"/>
  <c r="AC108" i="92"/>
  <c r="AA108" i="92"/>
  <c r="AC105" i="92"/>
  <c r="AA105" i="92"/>
  <c r="AC104" i="92"/>
  <c r="AA104" i="92"/>
  <c r="AC42" i="92"/>
  <c r="AC41" i="92"/>
  <c r="AE38" i="92"/>
  <c r="AC38" i="92"/>
  <c r="AA38" i="92"/>
  <c r="AE37" i="92"/>
  <c r="AC37" i="92"/>
  <c r="AA37" i="92"/>
  <c r="AA34" i="92"/>
  <c r="AA33" i="92"/>
  <c r="AA32" i="92"/>
  <c r="AA31" i="92"/>
  <c r="AA30" i="92"/>
  <c r="AA29" i="92"/>
  <c r="AA28" i="92"/>
  <c r="AA27" i="92"/>
  <c r="AA26" i="92"/>
  <c r="AA25" i="92"/>
  <c r="AA24" i="92"/>
  <c r="AA23" i="92"/>
  <c r="AA22" i="92"/>
  <c r="AA21" i="92"/>
  <c r="AA20" i="92"/>
  <c r="AA19" i="92"/>
  <c r="AA18" i="92"/>
  <c r="AA17" i="92"/>
  <c r="AA16" i="92"/>
  <c r="AA15" i="92"/>
  <c r="AE9" i="92"/>
  <c r="AC9" i="92"/>
  <c r="AA9" i="92"/>
  <c r="AE8" i="92"/>
  <c r="AC8" i="92"/>
  <c r="AA8" i="92"/>
  <c r="AE7" i="92"/>
  <c r="AC7" i="92"/>
  <c r="AA7" i="92"/>
  <c r="AE6" i="92"/>
  <c r="AC6" i="92"/>
  <c r="AA6" i="92"/>
  <c r="AE5" i="92"/>
  <c r="AC5" i="92"/>
  <c r="AA5" i="92"/>
  <c r="AE4" i="92"/>
  <c r="AC4" i="92"/>
  <c r="AC128" i="93"/>
  <c r="AA128" i="93"/>
  <c r="AC127" i="93"/>
  <c r="AA127" i="93"/>
  <c r="AC125" i="93"/>
  <c r="AA125" i="93"/>
  <c r="AC124" i="93"/>
  <c r="AA124" i="93"/>
  <c r="AA122" i="93"/>
  <c r="AA121" i="93"/>
  <c r="AA120" i="93"/>
  <c r="AA118" i="93"/>
  <c r="AE115" i="93"/>
  <c r="AC115" i="93"/>
  <c r="AA115" i="93"/>
  <c r="AE114" i="93"/>
  <c r="AC114" i="93"/>
  <c r="AA114" i="93"/>
  <c r="AC111" i="93"/>
  <c r="AA111" i="93"/>
  <c r="AC110" i="93"/>
  <c r="AA110" i="93"/>
  <c r="AC109" i="93"/>
  <c r="AA109" i="93"/>
  <c r="AC108" i="93"/>
  <c r="AA108" i="93"/>
  <c r="AC105" i="93"/>
  <c r="AA105" i="93"/>
  <c r="AC104" i="93"/>
  <c r="AA104" i="93"/>
  <c r="AC42" i="93"/>
  <c r="AC41" i="93"/>
  <c r="AE38" i="93"/>
  <c r="AC38" i="93"/>
  <c r="AA38" i="93"/>
  <c r="AE37" i="93"/>
  <c r="AC37" i="93"/>
  <c r="AA37" i="93"/>
  <c r="AA34" i="93"/>
  <c r="AA33" i="93"/>
  <c r="AA32" i="93"/>
  <c r="AA31" i="93"/>
  <c r="AA30" i="93"/>
  <c r="AA29" i="93"/>
  <c r="AA28" i="93"/>
  <c r="AA27" i="93"/>
  <c r="AA26" i="93"/>
  <c r="AA25" i="93"/>
  <c r="AA24" i="93"/>
  <c r="AA23" i="93"/>
  <c r="AA22" i="93"/>
  <c r="AA21" i="93"/>
  <c r="AA20" i="93"/>
  <c r="AA19" i="93"/>
  <c r="AA18" i="93"/>
  <c r="AA17" i="93"/>
  <c r="AA16" i="93"/>
  <c r="AA15" i="93"/>
  <c r="AE9" i="93"/>
  <c r="AC9" i="93"/>
  <c r="AA9" i="93"/>
  <c r="AE8" i="93"/>
  <c r="AC8" i="93"/>
  <c r="AA8" i="93"/>
  <c r="AE7" i="93"/>
  <c r="AC7" i="93"/>
  <c r="AA7" i="93"/>
  <c r="AE6" i="93"/>
  <c r="AC6" i="93"/>
  <c r="AA6" i="93"/>
  <c r="AE5" i="93"/>
  <c r="AC5" i="93"/>
  <c r="AA5" i="93"/>
  <c r="AE4" i="93"/>
  <c r="AC4" i="93"/>
  <c r="AC128" i="94"/>
  <c r="AA128" i="94"/>
  <c r="AC127" i="94"/>
  <c r="AA127" i="94"/>
  <c r="AC125" i="94"/>
  <c r="AA125" i="94"/>
  <c r="AC124" i="94"/>
  <c r="AA124" i="94"/>
  <c r="AA122" i="94"/>
  <c r="AA121" i="94"/>
  <c r="AA120" i="94"/>
  <c r="AA118" i="94"/>
  <c r="AE115" i="94"/>
  <c r="AC115" i="94"/>
  <c r="AA115" i="94"/>
  <c r="AE114" i="94"/>
  <c r="AC114" i="94"/>
  <c r="AA114" i="94"/>
  <c r="AC111" i="94"/>
  <c r="AA111" i="94"/>
  <c r="AC110" i="94"/>
  <c r="AA110" i="94"/>
  <c r="AC109" i="94"/>
  <c r="AA109" i="94"/>
  <c r="AC108" i="94"/>
  <c r="AA108" i="94"/>
  <c r="AC105" i="94"/>
  <c r="AA105" i="94"/>
  <c r="AC104" i="94"/>
  <c r="AA104" i="94"/>
  <c r="AC42" i="94"/>
  <c r="AC41" i="94"/>
  <c r="AE38" i="94"/>
  <c r="AC38" i="94"/>
  <c r="AA38" i="94"/>
  <c r="AE37" i="94"/>
  <c r="AC37" i="94"/>
  <c r="AA37" i="94"/>
  <c r="AA34" i="94"/>
  <c r="AA33" i="94"/>
  <c r="AA32" i="94"/>
  <c r="AA31" i="94"/>
  <c r="AA30" i="94"/>
  <c r="AA29" i="94"/>
  <c r="AA28" i="94"/>
  <c r="AA27" i="94"/>
  <c r="AA26" i="94"/>
  <c r="AA25" i="94"/>
  <c r="AA24" i="94"/>
  <c r="AA23" i="94"/>
  <c r="AA22" i="94"/>
  <c r="AA21" i="94"/>
  <c r="AA20" i="94"/>
  <c r="AA19" i="94"/>
  <c r="AA18" i="94"/>
  <c r="AA17" i="94"/>
  <c r="AA16" i="94"/>
  <c r="AA15" i="94"/>
  <c r="AE9" i="94"/>
  <c r="AC9" i="94"/>
  <c r="AA9" i="94"/>
  <c r="AE8" i="94"/>
  <c r="AC8" i="94"/>
  <c r="AA8" i="94"/>
  <c r="AE7" i="94"/>
  <c r="AC7" i="94"/>
  <c r="AA7" i="94"/>
  <c r="AE6" i="94"/>
  <c r="AC6" i="94"/>
  <c r="AA6" i="94"/>
  <c r="AE5" i="94"/>
  <c r="AC5" i="94"/>
  <c r="AA5" i="94"/>
  <c r="AE4" i="94"/>
  <c r="AC4" i="94"/>
  <c r="AC128" i="95"/>
  <c r="AA128" i="95"/>
  <c r="AC127" i="95"/>
  <c r="AA127" i="95"/>
  <c r="AC125" i="95"/>
  <c r="AA125" i="95"/>
  <c r="AC124" i="95"/>
  <c r="AA124" i="95"/>
  <c r="AA122" i="95"/>
  <c r="AA121" i="95"/>
  <c r="AA120" i="95"/>
  <c r="AA118" i="95"/>
  <c r="AE115" i="95"/>
  <c r="AC115" i="95"/>
  <c r="AA115" i="95"/>
  <c r="AE114" i="95"/>
  <c r="AC114" i="95"/>
  <c r="AA114" i="95"/>
  <c r="AC111" i="95"/>
  <c r="AA111" i="95"/>
  <c r="AC110" i="95"/>
  <c r="AA110" i="95"/>
  <c r="AC109" i="95"/>
  <c r="AA109" i="95"/>
  <c r="AC108" i="95"/>
  <c r="AA108" i="95"/>
  <c r="AC105" i="95"/>
  <c r="AA105" i="95"/>
  <c r="AC104" i="95"/>
  <c r="AA104" i="95"/>
  <c r="AC42" i="95"/>
  <c r="AC41" i="95"/>
  <c r="AE38" i="95"/>
  <c r="AC38" i="95"/>
  <c r="AA38" i="95"/>
  <c r="AE37" i="95"/>
  <c r="AC37" i="95"/>
  <c r="AA37" i="95"/>
  <c r="AA34" i="95"/>
  <c r="AA33" i="95"/>
  <c r="AA32" i="95"/>
  <c r="AA31" i="95"/>
  <c r="AA30" i="95"/>
  <c r="AA29" i="95"/>
  <c r="AA28" i="95"/>
  <c r="AA27" i="95"/>
  <c r="AA26" i="95"/>
  <c r="AA25" i="95"/>
  <c r="AA24" i="95"/>
  <c r="AA23" i="95"/>
  <c r="AA22" i="95"/>
  <c r="AA21" i="95"/>
  <c r="AA20" i="95"/>
  <c r="AA19" i="95"/>
  <c r="AA18" i="95"/>
  <c r="AA17" i="95"/>
  <c r="AA16" i="95"/>
  <c r="AA15" i="95"/>
  <c r="AE9" i="95"/>
  <c r="AC9" i="95"/>
  <c r="AA9" i="95"/>
  <c r="AE8" i="95"/>
  <c r="AC8" i="95"/>
  <c r="AA8" i="95"/>
  <c r="AE7" i="95"/>
  <c r="AC7" i="95"/>
  <c r="AA7" i="95"/>
  <c r="AE6" i="95"/>
  <c r="AC6" i="95"/>
  <c r="AA6" i="95"/>
  <c r="AE5" i="95"/>
  <c r="AC5" i="95"/>
  <c r="AA5" i="95"/>
  <c r="AE4" i="95"/>
  <c r="AC4" i="95"/>
  <c r="AC128" i="96"/>
  <c r="AA128" i="96"/>
  <c r="AC127" i="96"/>
  <c r="AA127" i="96"/>
  <c r="AC125" i="96"/>
  <c r="AA125" i="96"/>
  <c r="AC124" i="96"/>
  <c r="AA124" i="96"/>
  <c r="AA122" i="96"/>
  <c r="AA121" i="96"/>
  <c r="AA120" i="96"/>
  <c r="AA118" i="96"/>
  <c r="AE115" i="96"/>
  <c r="AC115" i="96"/>
  <c r="AA115" i="96"/>
  <c r="AE114" i="96"/>
  <c r="AC114" i="96"/>
  <c r="AA114" i="96"/>
  <c r="AC111" i="96"/>
  <c r="AA111" i="96"/>
  <c r="AC110" i="96"/>
  <c r="AA110" i="96"/>
  <c r="AC109" i="96"/>
  <c r="AA109" i="96"/>
  <c r="AC108" i="96"/>
  <c r="AA108" i="96"/>
  <c r="AC105" i="96"/>
  <c r="AA105" i="96"/>
  <c r="AC104" i="96"/>
  <c r="AA104" i="96"/>
  <c r="AC42" i="96"/>
  <c r="AC41" i="96"/>
  <c r="AE38" i="96"/>
  <c r="AC38" i="96"/>
  <c r="AA38" i="96"/>
  <c r="AE37" i="96"/>
  <c r="AC37" i="96"/>
  <c r="AA37" i="96"/>
  <c r="AA34" i="96"/>
  <c r="AA33" i="96"/>
  <c r="AA32" i="96"/>
  <c r="AA31" i="96"/>
  <c r="AA30" i="96"/>
  <c r="AA29" i="96"/>
  <c r="AA28" i="96"/>
  <c r="AA27" i="96"/>
  <c r="AA26" i="96"/>
  <c r="AA25" i="96"/>
  <c r="AA24" i="96"/>
  <c r="AA23" i="96"/>
  <c r="AA22" i="96"/>
  <c r="AA21" i="96"/>
  <c r="AA20" i="96"/>
  <c r="AA19" i="96"/>
  <c r="AA18" i="96"/>
  <c r="AA17" i="96"/>
  <c r="AA16" i="96"/>
  <c r="AA15" i="96"/>
  <c r="AE9" i="96"/>
  <c r="AC9" i="96"/>
  <c r="AA9" i="96"/>
  <c r="AE8" i="96"/>
  <c r="AC8" i="96"/>
  <c r="AA8" i="96"/>
  <c r="AE7" i="96"/>
  <c r="AC7" i="96"/>
  <c r="AA7" i="96"/>
  <c r="AE6" i="96"/>
  <c r="AC6" i="96"/>
  <c r="AA6" i="96"/>
  <c r="AE5" i="96"/>
  <c r="AC5" i="96"/>
  <c r="AA5" i="96"/>
  <c r="AE4" i="96"/>
  <c r="AC4" i="96"/>
  <c r="AC128" i="97"/>
  <c r="AA128" i="97"/>
  <c r="AC127" i="97"/>
  <c r="AA127" i="97"/>
  <c r="AC125" i="97"/>
  <c r="AA125" i="97"/>
  <c r="AC124" i="97"/>
  <c r="AA124" i="97"/>
  <c r="AA122" i="97"/>
  <c r="AA121" i="97"/>
  <c r="AA120" i="97"/>
  <c r="AA118" i="97"/>
  <c r="AE115" i="97"/>
  <c r="AC115" i="97"/>
  <c r="AA115" i="97"/>
  <c r="AE114" i="97"/>
  <c r="AC114" i="97"/>
  <c r="AA114" i="97"/>
  <c r="AC111" i="97"/>
  <c r="AA111" i="97"/>
  <c r="AC110" i="97"/>
  <c r="AA110" i="97"/>
  <c r="AC109" i="97"/>
  <c r="AA109" i="97"/>
  <c r="AC108" i="97"/>
  <c r="AA108" i="97"/>
  <c r="AC105" i="97"/>
  <c r="AA105" i="97"/>
  <c r="AC104" i="97"/>
  <c r="AA104" i="97"/>
  <c r="AC42" i="97"/>
  <c r="AC41" i="97"/>
  <c r="AE38" i="97"/>
  <c r="AC38" i="97"/>
  <c r="AA38" i="97"/>
  <c r="AE37" i="97"/>
  <c r="AC37" i="97"/>
  <c r="AA37" i="97"/>
  <c r="AA34" i="97"/>
  <c r="AA33" i="97"/>
  <c r="AA32" i="97"/>
  <c r="AA31" i="97"/>
  <c r="AA30" i="97"/>
  <c r="AA29" i="97"/>
  <c r="AA28" i="97"/>
  <c r="AA27" i="97"/>
  <c r="AA26" i="97"/>
  <c r="AA25" i="97"/>
  <c r="AA24" i="97"/>
  <c r="AA23" i="97"/>
  <c r="AA22" i="97"/>
  <c r="AA21" i="97"/>
  <c r="AA20" i="97"/>
  <c r="AA19" i="97"/>
  <c r="AA18" i="97"/>
  <c r="AA17" i="97"/>
  <c r="AA16" i="97"/>
  <c r="AA15" i="97"/>
  <c r="AE9" i="97"/>
  <c r="AC9" i="97"/>
  <c r="AA9" i="97"/>
  <c r="AE8" i="97"/>
  <c r="AC8" i="97"/>
  <c r="AA8" i="97"/>
  <c r="AE7" i="97"/>
  <c r="AC7" i="97"/>
  <c r="AA7" i="97"/>
  <c r="AE6" i="97"/>
  <c r="AC6" i="97"/>
  <c r="AA6" i="97"/>
  <c r="AE5" i="97"/>
  <c r="AC5" i="97"/>
  <c r="AA5" i="97"/>
  <c r="AE4" i="97"/>
  <c r="AC4" i="97"/>
  <c r="AC128" i="98"/>
  <c r="AA128" i="98"/>
  <c r="AC127" i="98"/>
  <c r="AA127" i="98"/>
  <c r="AC125" i="98"/>
  <c r="AA125" i="98"/>
  <c r="AC124" i="98"/>
  <c r="AA124" i="98"/>
  <c r="AA122" i="98"/>
  <c r="AA121" i="98"/>
  <c r="AA120" i="98"/>
  <c r="AA118" i="98"/>
  <c r="AE115" i="98"/>
  <c r="AC115" i="98"/>
  <c r="AA115" i="98"/>
  <c r="AE114" i="98"/>
  <c r="AC114" i="98"/>
  <c r="AA114" i="98"/>
  <c r="AC111" i="98"/>
  <c r="AA111" i="98"/>
  <c r="AC110" i="98"/>
  <c r="AA110" i="98"/>
  <c r="AC109" i="98"/>
  <c r="AA109" i="98"/>
  <c r="AC108" i="98"/>
  <c r="AA108" i="98"/>
  <c r="AC105" i="98"/>
  <c r="AA105" i="98"/>
  <c r="AC104" i="98"/>
  <c r="AA104" i="98"/>
  <c r="AC42" i="98"/>
  <c r="AC41" i="98"/>
  <c r="AE38" i="98"/>
  <c r="AC38" i="98"/>
  <c r="AA38" i="98"/>
  <c r="AE37" i="98"/>
  <c r="AC37" i="98"/>
  <c r="AA37" i="98"/>
  <c r="AA34" i="98"/>
  <c r="AA33" i="98"/>
  <c r="AA32" i="98"/>
  <c r="AA31" i="98"/>
  <c r="AA30" i="98"/>
  <c r="AA29" i="98"/>
  <c r="AA28" i="98"/>
  <c r="AA27" i="98"/>
  <c r="AA26" i="98"/>
  <c r="AA25" i="98"/>
  <c r="AA24" i="98"/>
  <c r="AA23" i="98"/>
  <c r="AA22" i="98"/>
  <c r="AA21" i="98"/>
  <c r="AA20" i="98"/>
  <c r="AA19" i="98"/>
  <c r="AA18" i="98"/>
  <c r="AA17" i="98"/>
  <c r="AA16" i="98"/>
  <c r="AA15" i="98"/>
  <c r="AE9" i="98"/>
  <c r="AC9" i="98"/>
  <c r="AA9" i="98"/>
  <c r="AE8" i="98"/>
  <c r="AC8" i="98"/>
  <c r="AA8" i="98"/>
  <c r="AE7" i="98"/>
  <c r="AC7" i="98"/>
  <c r="AA7" i="98"/>
  <c r="AE6" i="98"/>
  <c r="AC6" i="98"/>
  <c r="AA6" i="98"/>
  <c r="AE5" i="98"/>
  <c r="AC5" i="98"/>
  <c r="AA5" i="98"/>
  <c r="AE4" i="98"/>
  <c r="AC4" i="98"/>
  <c r="AC128" i="99"/>
  <c r="AA128" i="99"/>
  <c r="AC127" i="99"/>
  <c r="AA127" i="99"/>
  <c r="AC125" i="99"/>
  <c r="AA125" i="99"/>
  <c r="AC124" i="99"/>
  <c r="AA124" i="99"/>
  <c r="AA122" i="99"/>
  <c r="AA121" i="99"/>
  <c r="AA120" i="99"/>
  <c r="AA118" i="99"/>
  <c r="AE115" i="99"/>
  <c r="AC115" i="99"/>
  <c r="AA115" i="99"/>
  <c r="AE114" i="99"/>
  <c r="AC114" i="99"/>
  <c r="AA114" i="99"/>
  <c r="AC111" i="99"/>
  <c r="AA111" i="99"/>
  <c r="AC110" i="99"/>
  <c r="AA110" i="99"/>
  <c r="AC109" i="99"/>
  <c r="AA109" i="99"/>
  <c r="AC108" i="99"/>
  <c r="AA108" i="99"/>
  <c r="AC105" i="99"/>
  <c r="AA105" i="99"/>
  <c r="AC104" i="99"/>
  <c r="AA104" i="99"/>
  <c r="AC42" i="99"/>
  <c r="AC41" i="99"/>
  <c r="AE38" i="99"/>
  <c r="AC38" i="99"/>
  <c r="AA38" i="99"/>
  <c r="AE37" i="99"/>
  <c r="AC37" i="99"/>
  <c r="AA37" i="99"/>
  <c r="AA34" i="99"/>
  <c r="AA33" i="99"/>
  <c r="AA32" i="99"/>
  <c r="AA31" i="99"/>
  <c r="AA30" i="99"/>
  <c r="AA29" i="99"/>
  <c r="AA28" i="99"/>
  <c r="AA27" i="99"/>
  <c r="AA26" i="99"/>
  <c r="AA25" i="99"/>
  <c r="AA24" i="99"/>
  <c r="AA23" i="99"/>
  <c r="AA22" i="99"/>
  <c r="AA21" i="99"/>
  <c r="AA20" i="99"/>
  <c r="AA19" i="99"/>
  <c r="AA18" i="99"/>
  <c r="AA17" i="99"/>
  <c r="AA16" i="99"/>
  <c r="AA15" i="99"/>
  <c r="AE9" i="99"/>
  <c r="AC9" i="99"/>
  <c r="AA9" i="99"/>
  <c r="AE8" i="99"/>
  <c r="AC8" i="99"/>
  <c r="AA8" i="99"/>
  <c r="AE7" i="99"/>
  <c r="AC7" i="99"/>
  <c r="AA7" i="99"/>
  <c r="AE6" i="99"/>
  <c r="AC6" i="99"/>
  <c r="AA6" i="99"/>
  <c r="AE5" i="99"/>
  <c r="AC5" i="99"/>
  <c r="AA5" i="99"/>
  <c r="AE4" i="99"/>
  <c r="AC4" i="99"/>
  <c r="AC128" i="100"/>
  <c r="AA128" i="100"/>
  <c r="AC127" i="100"/>
  <c r="AA127" i="100"/>
  <c r="AC125" i="100"/>
  <c r="AA125" i="100"/>
  <c r="AC124" i="100"/>
  <c r="AA124" i="100"/>
  <c r="AA122" i="100"/>
  <c r="AA121" i="100"/>
  <c r="AA120" i="100"/>
  <c r="AA118" i="100"/>
  <c r="AE115" i="100"/>
  <c r="AC115" i="100"/>
  <c r="AA115" i="100"/>
  <c r="AE114" i="100"/>
  <c r="AC114" i="100"/>
  <c r="AA114" i="100"/>
  <c r="AC111" i="100"/>
  <c r="AA111" i="100"/>
  <c r="AC110" i="100"/>
  <c r="AA110" i="100"/>
  <c r="AC109" i="100"/>
  <c r="AA109" i="100"/>
  <c r="AC108" i="100"/>
  <c r="AA108" i="100"/>
  <c r="AC105" i="100"/>
  <c r="AA105" i="100"/>
  <c r="AC104" i="100"/>
  <c r="AA104" i="100"/>
  <c r="AC42" i="100"/>
  <c r="AC41" i="100"/>
  <c r="AE38" i="100"/>
  <c r="AC38" i="100"/>
  <c r="AA38" i="100"/>
  <c r="AE37" i="100"/>
  <c r="AC37" i="100"/>
  <c r="AA37" i="100"/>
  <c r="AA34" i="100"/>
  <c r="AA33" i="100"/>
  <c r="AA32" i="100"/>
  <c r="AA31" i="100"/>
  <c r="AA30" i="100"/>
  <c r="AA29" i="100"/>
  <c r="AA28" i="100"/>
  <c r="AA27" i="100"/>
  <c r="AA26" i="100"/>
  <c r="AA25" i="100"/>
  <c r="AA24" i="100"/>
  <c r="AA23" i="100"/>
  <c r="AA22" i="100"/>
  <c r="AA21" i="100"/>
  <c r="AA20" i="100"/>
  <c r="AA19" i="100"/>
  <c r="AA18" i="100"/>
  <c r="AA17" i="100"/>
  <c r="AA16" i="100"/>
  <c r="AA15" i="100"/>
  <c r="AE9" i="100"/>
  <c r="AC9" i="100"/>
  <c r="AA9" i="100"/>
  <c r="AE8" i="100"/>
  <c r="AC8" i="100"/>
  <c r="AA8" i="100"/>
  <c r="AE7" i="100"/>
  <c r="AC7" i="100"/>
  <c r="AA7" i="100"/>
  <c r="AE6" i="100"/>
  <c r="AC6" i="100"/>
  <c r="AA6" i="100"/>
  <c r="AE5" i="100"/>
  <c r="AC5" i="100"/>
  <c r="AA5" i="100"/>
  <c r="AE4" i="100"/>
  <c r="AC4" i="100"/>
  <c r="AC128" i="101"/>
  <c r="AA128" i="101"/>
  <c r="AC127" i="101"/>
  <c r="AA127" i="101"/>
  <c r="AC125" i="101"/>
  <c r="AA125" i="101"/>
  <c r="AC124" i="101"/>
  <c r="AA124" i="101"/>
  <c r="AA122" i="101"/>
  <c r="AA121" i="101"/>
  <c r="AA120" i="101"/>
  <c r="AA118" i="101"/>
  <c r="AE115" i="101"/>
  <c r="AC115" i="101"/>
  <c r="AA115" i="101"/>
  <c r="AE114" i="101"/>
  <c r="AC114" i="101"/>
  <c r="AA114" i="101"/>
  <c r="AC111" i="101"/>
  <c r="AA111" i="101"/>
  <c r="AC110" i="101"/>
  <c r="AA110" i="101"/>
  <c r="AC109" i="101"/>
  <c r="AA109" i="101"/>
  <c r="AC108" i="101"/>
  <c r="AA108" i="101"/>
  <c r="AC105" i="101"/>
  <c r="AA105" i="101"/>
  <c r="AC104" i="101"/>
  <c r="AA104" i="101"/>
  <c r="AC42" i="101"/>
  <c r="AC41" i="101"/>
  <c r="AE38" i="101"/>
  <c r="AC38" i="101"/>
  <c r="AA38" i="101"/>
  <c r="AE37" i="101"/>
  <c r="AC37" i="101"/>
  <c r="AA37" i="101"/>
  <c r="AA34" i="101"/>
  <c r="AA33" i="101"/>
  <c r="AA32" i="101"/>
  <c r="AA31" i="101"/>
  <c r="AA30" i="101"/>
  <c r="AA29" i="101"/>
  <c r="AA28" i="101"/>
  <c r="AA27" i="101"/>
  <c r="AA26" i="101"/>
  <c r="AA25" i="101"/>
  <c r="AA24" i="101"/>
  <c r="AA23" i="101"/>
  <c r="AA22" i="101"/>
  <c r="AA21" i="101"/>
  <c r="AA20" i="101"/>
  <c r="AA19" i="101"/>
  <c r="AA18" i="101"/>
  <c r="AA17" i="101"/>
  <c r="AA16" i="101"/>
  <c r="AA15" i="101"/>
  <c r="AE9" i="101"/>
  <c r="AC9" i="101"/>
  <c r="AA9" i="101"/>
  <c r="AE8" i="101"/>
  <c r="AC8" i="101"/>
  <c r="AA8" i="101"/>
  <c r="AE7" i="101"/>
  <c r="AC7" i="101"/>
  <c r="AA7" i="101"/>
  <c r="AE6" i="101"/>
  <c r="AC6" i="101"/>
  <c r="AA6" i="101"/>
  <c r="AE5" i="101"/>
  <c r="AC5" i="101"/>
  <c r="AA5" i="101"/>
  <c r="AE4" i="101"/>
  <c r="AC4" i="101"/>
  <c r="AC128" i="102"/>
  <c r="AA128" i="102"/>
  <c r="AC127" i="102"/>
  <c r="AA127" i="102"/>
  <c r="AC125" i="102"/>
  <c r="AA125" i="102"/>
  <c r="AC124" i="102"/>
  <c r="AA124" i="102"/>
  <c r="AA122" i="102"/>
  <c r="AA121" i="102"/>
  <c r="AA120" i="102"/>
  <c r="AA118" i="102"/>
  <c r="AE115" i="102"/>
  <c r="AC115" i="102"/>
  <c r="AA115" i="102"/>
  <c r="AE114" i="102"/>
  <c r="AC114" i="102"/>
  <c r="AA114" i="102"/>
  <c r="AC111" i="102"/>
  <c r="AA111" i="102"/>
  <c r="AC110" i="102"/>
  <c r="AA110" i="102"/>
  <c r="AC109" i="102"/>
  <c r="AA109" i="102"/>
  <c r="AC108" i="102"/>
  <c r="AA108" i="102"/>
  <c r="AC105" i="102"/>
  <c r="AA105" i="102"/>
  <c r="AC104" i="102"/>
  <c r="AA104" i="102"/>
  <c r="AC42" i="102"/>
  <c r="AC41" i="102"/>
  <c r="AE38" i="102"/>
  <c r="AC38" i="102"/>
  <c r="AA38" i="102"/>
  <c r="AE37" i="102"/>
  <c r="AC37" i="102"/>
  <c r="AA37" i="102"/>
  <c r="AA34" i="102"/>
  <c r="AA33" i="102"/>
  <c r="AA32" i="102"/>
  <c r="AA31" i="102"/>
  <c r="AA30" i="102"/>
  <c r="AA29" i="102"/>
  <c r="AA28" i="102"/>
  <c r="AA27" i="102"/>
  <c r="AA26" i="102"/>
  <c r="AA25" i="102"/>
  <c r="AA24" i="102"/>
  <c r="AA23" i="102"/>
  <c r="AA22" i="102"/>
  <c r="AA21" i="102"/>
  <c r="AA20" i="102"/>
  <c r="AA19" i="102"/>
  <c r="AA18" i="102"/>
  <c r="AA17" i="102"/>
  <c r="AA16" i="102"/>
  <c r="AA15" i="102"/>
  <c r="AE9" i="102"/>
  <c r="AC9" i="102"/>
  <c r="AA9" i="102"/>
  <c r="AE8" i="102"/>
  <c r="AC8" i="102"/>
  <c r="AA8" i="102"/>
  <c r="AE7" i="102"/>
  <c r="AC7" i="102"/>
  <c r="AA7" i="102"/>
  <c r="AE6" i="102"/>
  <c r="AC6" i="102"/>
  <c r="AA6" i="102"/>
  <c r="AE5" i="102"/>
  <c r="AC5" i="102"/>
  <c r="AA5" i="102"/>
  <c r="AE4" i="102"/>
  <c r="AC4" i="102"/>
  <c r="AC128" i="103"/>
  <c r="AA128" i="103"/>
  <c r="AC127" i="103"/>
  <c r="AA127" i="103"/>
  <c r="AC125" i="103"/>
  <c r="AA125" i="103"/>
  <c r="AC124" i="103"/>
  <c r="AA124" i="103"/>
  <c r="AA122" i="103"/>
  <c r="AA121" i="103"/>
  <c r="AA120" i="103"/>
  <c r="AA118" i="103"/>
  <c r="AE115" i="103"/>
  <c r="AC115" i="103"/>
  <c r="AA115" i="103"/>
  <c r="AE114" i="103"/>
  <c r="AC114" i="103"/>
  <c r="AA114" i="103"/>
  <c r="AC111" i="103"/>
  <c r="AA111" i="103"/>
  <c r="AC110" i="103"/>
  <c r="AA110" i="103"/>
  <c r="AC109" i="103"/>
  <c r="AA109" i="103"/>
  <c r="AC108" i="103"/>
  <c r="AA108" i="103"/>
  <c r="AC105" i="103"/>
  <c r="AA105" i="103"/>
  <c r="AC104" i="103"/>
  <c r="AA104" i="103"/>
  <c r="AC42" i="103"/>
  <c r="AC41" i="103"/>
  <c r="AE38" i="103"/>
  <c r="AC38" i="103"/>
  <c r="AA38" i="103"/>
  <c r="AE37" i="103"/>
  <c r="AC37" i="103"/>
  <c r="AA37" i="103"/>
  <c r="AA34" i="103"/>
  <c r="AA33" i="103"/>
  <c r="AA32" i="103"/>
  <c r="AA31" i="103"/>
  <c r="AA30" i="103"/>
  <c r="AA29" i="103"/>
  <c r="AA28" i="103"/>
  <c r="AA27" i="103"/>
  <c r="AA26" i="103"/>
  <c r="AA25" i="103"/>
  <c r="AA24" i="103"/>
  <c r="AA23" i="103"/>
  <c r="AA22" i="103"/>
  <c r="AA21" i="103"/>
  <c r="AA20" i="103"/>
  <c r="AA19" i="103"/>
  <c r="AA18" i="103"/>
  <c r="AA17" i="103"/>
  <c r="AA16" i="103"/>
  <c r="AA15" i="103"/>
  <c r="AE9" i="103"/>
  <c r="AC9" i="103"/>
  <c r="AA9" i="103"/>
  <c r="AE8" i="103"/>
  <c r="AC8" i="103"/>
  <c r="AA8" i="103"/>
  <c r="AE7" i="103"/>
  <c r="AC7" i="103"/>
  <c r="AA7" i="103"/>
  <c r="AE6" i="103"/>
  <c r="AC6" i="103"/>
  <c r="AA6" i="103"/>
  <c r="AE5" i="103"/>
  <c r="AC5" i="103"/>
  <c r="AA5" i="103"/>
  <c r="AE4" i="103"/>
  <c r="AC4" i="103"/>
  <c r="AC128" i="25"/>
  <c r="AA128" i="25"/>
  <c r="AC127" i="25"/>
  <c r="AA127" i="25"/>
  <c r="AC125" i="25"/>
  <c r="AA125" i="25"/>
  <c r="AC124" i="25"/>
  <c r="AA124" i="25"/>
  <c r="AA122" i="25"/>
  <c r="AA121" i="25"/>
  <c r="AA120" i="25"/>
  <c r="AA118" i="25"/>
  <c r="AE115" i="25"/>
  <c r="AC115" i="25"/>
  <c r="AA115" i="25"/>
  <c r="AE114" i="25"/>
  <c r="AC114" i="25"/>
  <c r="AA114" i="25"/>
  <c r="AC111" i="25"/>
  <c r="AA111" i="25"/>
  <c r="AC110" i="25"/>
  <c r="AA110" i="25"/>
  <c r="AC109" i="25"/>
  <c r="AA109" i="25"/>
  <c r="AC108" i="25"/>
  <c r="AA108" i="25"/>
  <c r="AC105" i="25"/>
  <c r="AA105" i="25"/>
  <c r="AC104" i="25"/>
  <c r="AA104" i="25"/>
  <c r="AC42" i="25"/>
  <c r="AC41" i="25"/>
  <c r="AE38" i="25"/>
  <c r="AC38" i="25"/>
  <c r="AA38" i="25"/>
  <c r="AE37" i="25"/>
  <c r="AC37" i="25"/>
  <c r="AA37" i="25"/>
  <c r="AA34" i="25"/>
  <c r="AA33" i="25"/>
  <c r="AA32" i="25"/>
  <c r="AA31" i="25"/>
  <c r="AA30" i="25"/>
  <c r="AA29" i="25"/>
  <c r="AA28" i="25"/>
  <c r="AA27" i="25"/>
  <c r="AA26" i="25"/>
  <c r="AA25" i="25"/>
  <c r="AA24" i="25"/>
  <c r="AA23" i="25"/>
  <c r="AA22" i="25"/>
  <c r="AA21" i="25"/>
  <c r="AA20" i="25"/>
  <c r="AA19" i="25"/>
  <c r="AA18" i="25"/>
  <c r="AA17" i="25"/>
  <c r="AA16" i="25"/>
  <c r="AA15" i="25"/>
  <c r="AE9" i="25"/>
  <c r="AC9" i="25"/>
  <c r="AA9" i="25"/>
  <c r="AE8" i="25"/>
  <c r="AC8" i="25"/>
  <c r="AA8" i="25"/>
  <c r="AE7" i="25"/>
  <c r="AC7" i="25"/>
  <c r="AA7" i="25"/>
  <c r="AE6" i="25"/>
  <c r="AC6" i="25"/>
  <c r="AA6" i="25"/>
  <c r="AE5" i="25"/>
  <c r="AC5" i="25"/>
  <c r="AA5" i="25"/>
  <c r="AE4" i="25"/>
  <c r="AC4" i="25"/>
  <c r="O94" i="103"/>
  <c r="N94" i="103"/>
  <c r="M94" i="103"/>
  <c r="L94" i="103"/>
  <c r="K94" i="103"/>
  <c r="G94" i="103"/>
  <c r="F94" i="103"/>
  <c r="E94" i="103"/>
  <c r="D94" i="103"/>
  <c r="C94" i="103"/>
  <c r="O93" i="103"/>
  <c r="N93" i="103"/>
  <c r="M93" i="103"/>
  <c r="L93" i="103"/>
  <c r="K93" i="103"/>
  <c r="G93" i="103"/>
  <c r="F93" i="103"/>
  <c r="E93" i="103"/>
  <c r="D93" i="103"/>
  <c r="C93" i="103"/>
  <c r="O92" i="103"/>
  <c r="N92" i="103"/>
  <c r="M92" i="103"/>
  <c r="L92" i="103"/>
  <c r="J92" i="103"/>
  <c r="G92" i="103"/>
  <c r="F92" i="103"/>
  <c r="E92" i="103"/>
  <c r="D92" i="103"/>
  <c r="C92" i="103"/>
  <c r="O91" i="103"/>
  <c r="N91" i="103"/>
  <c r="M91" i="103"/>
  <c r="L91" i="103"/>
  <c r="J91" i="103"/>
  <c r="G91" i="103"/>
  <c r="F91" i="103"/>
  <c r="E91" i="103"/>
  <c r="D91" i="103"/>
  <c r="C91" i="103"/>
  <c r="O90" i="103"/>
  <c r="N90" i="103"/>
  <c r="M90" i="103"/>
  <c r="L90" i="103"/>
  <c r="J90" i="103"/>
  <c r="G90" i="103"/>
  <c r="F90" i="103"/>
  <c r="E90" i="103"/>
  <c r="D90" i="103"/>
  <c r="C90" i="103"/>
  <c r="O89" i="103"/>
  <c r="N89" i="103"/>
  <c r="M89" i="103"/>
  <c r="L89" i="103"/>
  <c r="J89" i="103"/>
  <c r="G89" i="103"/>
  <c r="F89" i="103"/>
  <c r="E89" i="103"/>
  <c r="D89" i="103"/>
  <c r="C89" i="103"/>
  <c r="O88" i="103"/>
  <c r="N88" i="103"/>
  <c r="M88" i="103"/>
  <c r="L88" i="103"/>
  <c r="J88" i="103"/>
  <c r="G88" i="103"/>
  <c r="F88" i="103"/>
  <c r="E88" i="103"/>
  <c r="D88" i="103"/>
  <c r="C88" i="103"/>
  <c r="O87" i="103"/>
  <c r="N87" i="103"/>
  <c r="M87" i="103"/>
  <c r="L87" i="103"/>
  <c r="J87" i="103"/>
  <c r="G87" i="103"/>
  <c r="F87" i="103"/>
  <c r="E87" i="103"/>
  <c r="D87" i="103"/>
  <c r="C87" i="103"/>
  <c r="O86" i="103"/>
  <c r="N86" i="103"/>
  <c r="M86" i="103"/>
  <c r="L86" i="103"/>
  <c r="J86" i="103"/>
  <c r="G86" i="103"/>
  <c r="F86" i="103"/>
  <c r="E86" i="103"/>
  <c r="D86" i="103"/>
  <c r="C86" i="103"/>
  <c r="O85" i="103"/>
  <c r="N85" i="103"/>
  <c r="M85" i="103"/>
  <c r="L85" i="103"/>
  <c r="J85" i="103"/>
  <c r="G85" i="103"/>
  <c r="F85" i="103"/>
  <c r="E85" i="103"/>
  <c r="D85" i="103"/>
  <c r="C85" i="103"/>
  <c r="S1" i="103"/>
  <c r="C82" i="103"/>
  <c r="A31" i="103"/>
  <c r="O15" i="103"/>
  <c r="D15" i="103"/>
  <c r="O14" i="103"/>
  <c r="D14" i="103"/>
  <c r="O13" i="103"/>
  <c r="D13" i="103"/>
  <c r="O12" i="103"/>
  <c r="D12" i="103"/>
  <c r="O11" i="103"/>
  <c r="O10" i="103"/>
  <c r="D10" i="103"/>
  <c r="O9" i="103"/>
  <c r="D9" i="103"/>
  <c r="O8" i="103"/>
  <c r="A7" i="103"/>
  <c r="A4" i="103"/>
  <c r="A2" i="103"/>
  <c r="Y1" i="103"/>
  <c r="A64" i="103"/>
  <c r="O94" i="102"/>
  <c r="N94" i="102"/>
  <c r="M94" i="102"/>
  <c r="L94" i="102"/>
  <c r="K94" i="102"/>
  <c r="G94" i="102"/>
  <c r="F94" i="102"/>
  <c r="E94" i="102"/>
  <c r="D94" i="102"/>
  <c r="C94" i="102"/>
  <c r="O93" i="102"/>
  <c r="N93" i="102"/>
  <c r="M93" i="102"/>
  <c r="L93" i="102"/>
  <c r="K93" i="102"/>
  <c r="G93" i="102"/>
  <c r="F93" i="102"/>
  <c r="E93" i="102"/>
  <c r="D93" i="102"/>
  <c r="C93" i="102"/>
  <c r="O92" i="102"/>
  <c r="N92" i="102"/>
  <c r="M92" i="102"/>
  <c r="L92" i="102"/>
  <c r="J92" i="102"/>
  <c r="G92" i="102"/>
  <c r="F92" i="102"/>
  <c r="E92" i="102"/>
  <c r="D92" i="102"/>
  <c r="C92" i="102"/>
  <c r="O91" i="102"/>
  <c r="N91" i="102"/>
  <c r="M91" i="102"/>
  <c r="L91" i="102"/>
  <c r="J91" i="102"/>
  <c r="G91" i="102"/>
  <c r="F91" i="102"/>
  <c r="E91" i="102"/>
  <c r="D91" i="102"/>
  <c r="C91" i="102"/>
  <c r="O90" i="102"/>
  <c r="N90" i="102"/>
  <c r="M90" i="102"/>
  <c r="L90" i="102"/>
  <c r="J90" i="102"/>
  <c r="G90" i="102"/>
  <c r="F90" i="102"/>
  <c r="E90" i="102"/>
  <c r="D90" i="102"/>
  <c r="C90" i="102"/>
  <c r="O89" i="102"/>
  <c r="N89" i="102"/>
  <c r="M89" i="102"/>
  <c r="L89" i="102"/>
  <c r="J89" i="102"/>
  <c r="G89" i="102"/>
  <c r="F89" i="102"/>
  <c r="E89" i="102"/>
  <c r="D89" i="102"/>
  <c r="C89" i="102"/>
  <c r="O88" i="102"/>
  <c r="N88" i="102"/>
  <c r="M88" i="102"/>
  <c r="L88" i="102"/>
  <c r="J88" i="102"/>
  <c r="G88" i="102"/>
  <c r="F88" i="102"/>
  <c r="E88" i="102"/>
  <c r="D88" i="102"/>
  <c r="C88" i="102"/>
  <c r="O87" i="102"/>
  <c r="N87" i="102"/>
  <c r="M87" i="102"/>
  <c r="L87" i="102"/>
  <c r="J87" i="102"/>
  <c r="G87" i="102"/>
  <c r="F87" i="102"/>
  <c r="E87" i="102"/>
  <c r="D87" i="102"/>
  <c r="C87" i="102"/>
  <c r="O86" i="102"/>
  <c r="N86" i="102"/>
  <c r="M86" i="102"/>
  <c r="L86" i="102"/>
  <c r="J86" i="102"/>
  <c r="G86" i="102"/>
  <c r="F86" i="102"/>
  <c r="E86" i="102"/>
  <c r="D86" i="102"/>
  <c r="C86" i="102"/>
  <c r="O85" i="102"/>
  <c r="N85" i="102"/>
  <c r="M85" i="102"/>
  <c r="L85" i="102"/>
  <c r="J85" i="102"/>
  <c r="G85" i="102"/>
  <c r="F85" i="102"/>
  <c r="E85" i="102"/>
  <c r="D85" i="102"/>
  <c r="C85" i="102"/>
  <c r="A31" i="102"/>
  <c r="O15" i="102"/>
  <c r="D15" i="102"/>
  <c r="O14" i="102"/>
  <c r="D14" i="102"/>
  <c r="O13" i="102"/>
  <c r="D13" i="102"/>
  <c r="O12" i="102"/>
  <c r="D12" i="102"/>
  <c r="O11" i="102"/>
  <c r="O10" i="102"/>
  <c r="D10" i="102"/>
  <c r="O9" i="102"/>
  <c r="D9" i="102"/>
  <c r="O8" i="102"/>
  <c r="A7" i="102"/>
  <c r="A4" i="102"/>
  <c r="A2" i="102"/>
  <c r="Y1" i="102"/>
  <c r="S1" i="102"/>
  <c r="A64" i="102"/>
  <c r="O94" i="101"/>
  <c r="N94" i="101"/>
  <c r="M94" i="101"/>
  <c r="L94" i="101"/>
  <c r="K94" i="101"/>
  <c r="G94" i="101"/>
  <c r="F94" i="101"/>
  <c r="E94" i="101"/>
  <c r="D94" i="101"/>
  <c r="C94" i="101"/>
  <c r="O93" i="101"/>
  <c r="N93" i="101"/>
  <c r="M93" i="101"/>
  <c r="L93" i="101"/>
  <c r="K93" i="101"/>
  <c r="G93" i="101"/>
  <c r="F93" i="101"/>
  <c r="E93" i="101"/>
  <c r="D93" i="101"/>
  <c r="C93" i="101"/>
  <c r="O92" i="101"/>
  <c r="N92" i="101"/>
  <c r="M92" i="101"/>
  <c r="L92" i="101"/>
  <c r="J92" i="101"/>
  <c r="G92" i="101"/>
  <c r="F92" i="101"/>
  <c r="E92" i="101"/>
  <c r="D92" i="101"/>
  <c r="C92" i="101"/>
  <c r="O91" i="101"/>
  <c r="N91" i="101"/>
  <c r="M91" i="101"/>
  <c r="L91" i="101"/>
  <c r="J91" i="101"/>
  <c r="G91" i="101"/>
  <c r="F91" i="101"/>
  <c r="E91" i="101"/>
  <c r="D91" i="101"/>
  <c r="C91" i="101"/>
  <c r="O90" i="101"/>
  <c r="N90" i="101"/>
  <c r="M90" i="101"/>
  <c r="L90" i="101"/>
  <c r="J90" i="101"/>
  <c r="G90" i="101"/>
  <c r="F90" i="101"/>
  <c r="E90" i="101"/>
  <c r="D90" i="101"/>
  <c r="C90" i="101"/>
  <c r="O89" i="101"/>
  <c r="N89" i="101"/>
  <c r="M89" i="101"/>
  <c r="L89" i="101"/>
  <c r="J89" i="101"/>
  <c r="G89" i="101"/>
  <c r="F89" i="101"/>
  <c r="E89" i="101"/>
  <c r="D89" i="101"/>
  <c r="C89" i="101"/>
  <c r="O88" i="101"/>
  <c r="N88" i="101"/>
  <c r="M88" i="101"/>
  <c r="L88" i="101"/>
  <c r="J88" i="101"/>
  <c r="G88" i="101"/>
  <c r="F88" i="101"/>
  <c r="E88" i="101"/>
  <c r="D88" i="101"/>
  <c r="C88" i="101"/>
  <c r="O87" i="101"/>
  <c r="N87" i="101"/>
  <c r="M87" i="101"/>
  <c r="L87" i="101"/>
  <c r="J87" i="101"/>
  <c r="G87" i="101"/>
  <c r="F87" i="101"/>
  <c r="E87" i="101"/>
  <c r="D87" i="101"/>
  <c r="C87" i="101"/>
  <c r="O86" i="101"/>
  <c r="N86" i="101"/>
  <c r="M86" i="101"/>
  <c r="L86" i="101"/>
  <c r="J86" i="101"/>
  <c r="G86" i="101"/>
  <c r="F86" i="101"/>
  <c r="E86" i="101"/>
  <c r="D86" i="101"/>
  <c r="C86" i="101"/>
  <c r="O85" i="101"/>
  <c r="N85" i="101"/>
  <c r="M85" i="101"/>
  <c r="L85" i="101"/>
  <c r="J85" i="101"/>
  <c r="G85" i="101"/>
  <c r="F85" i="101"/>
  <c r="E85" i="101"/>
  <c r="D85" i="101"/>
  <c r="C85" i="101"/>
  <c r="S1" i="101"/>
  <c r="C82" i="101"/>
  <c r="A31" i="101"/>
  <c r="O15" i="101"/>
  <c r="D15" i="101"/>
  <c r="O14" i="101"/>
  <c r="D14" i="101"/>
  <c r="O13" i="101"/>
  <c r="D13" i="101"/>
  <c r="O12" i="101"/>
  <c r="D12" i="101"/>
  <c r="O11" i="101"/>
  <c r="O10" i="101"/>
  <c r="D10" i="101"/>
  <c r="O9" i="101"/>
  <c r="D9" i="101"/>
  <c r="O8" i="101"/>
  <c r="A7" i="101"/>
  <c r="A4" i="101"/>
  <c r="A2" i="101"/>
  <c r="Y1" i="101"/>
  <c r="A64" i="101"/>
  <c r="O94" i="100"/>
  <c r="N94" i="100"/>
  <c r="M94" i="100"/>
  <c r="L94" i="100"/>
  <c r="K94" i="100"/>
  <c r="G94" i="100"/>
  <c r="F94" i="100"/>
  <c r="E94" i="100"/>
  <c r="D94" i="100"/>
  <c r="C94" i="100"/>
  <c r="O93" i="100"/>
  <c r="N93" i="100"/>
  <c r="M93" i="100"/>
  <c r="L93" i="100"/>
  <c r="K93" i="100"/>
  <c r="G93" i="100"/>
  <c r="F93" i="100"/>
  <c r="E93" i="100"/>
  <c r="D93" i="100"/>
  <c r="C93" i="100"/>
  <c r="O92" i="100"/>
  <c r="N92" i="100"/>
  <c r="M92" i="100"/>
  <c r="L92" i="100"/>
  <c r="J92" i="100"/>
  <c r="G92" i="100"/>
  <c r="F92" i="100"/>
  <c r="E92" i="100"/>
  <c r="D92" i="100"/>
  <c r="C92" i="100"/>
  <c r="O91" i="100"/>
  <c r="N91" i="100"/>
  <c r="M91" i="100"/>
  <c r="L91" i="100"/>
  <c r="J91" i="100"/>
  <c r="G91" i="100"/>
  <c r="F91" i="100"/>
  <c r="E91" i="100"/>
  <c r="D91" i="100"/>
  <c r="C91" i="100"/>
  <c r="O90" i="100"/>
  <c r="N90" i="100"/>
  <c r="M90" i="100"/>
  <c r="L90" i="100"/>
  <c r="J90" i="100"/>
  <c r="G90" i="100"/>
  <c r="F90" i="100"/>
  <c r="E90" i="100"/>
  <c r="D90" i="100"/>
  <c r="C90" i="100"/>
  <c r="O89" i="100"/>
  <c r="N89" i="100"/>
  <c r="M89" i="100"/>
  <c r="L89" i="100"/>
  <c r="J89" i="100"/>
  <c r="G89" i="100"/>
  <c r="F89" i="100"/>
  <c r="E89" i="100"/>
  <c r="D89" i="100"/>
  <c r="C89" i="100"/>
  <c r="O88" i="100"/>
  <c r="N88" i="100"/>
  <c r="M88" i="100"/>
  <c r="L88" i="100"/>
  <c r="J88" i="100"/>
  <c r="G88" i="100"/>
  <c r="F88" i="100"/>
  <c r="E88" i="100"/>
  <c r="D88" i="100"/>
  <c r="C88" i="100"/>
  <c r="O87" i="100"/>
  <c r="N87" i="100"/>
  <c r="M87" i="100"/>
  <c r="L87" i="100"/>
  <c r="J87" i="100"/>
  <c r="G87" i="100"/>
  <c r="F87" i="100"/>
  <c r="E87" i="100"/>
  <c r="D87" i="100"/>
  <c r="C87" i="100"/>
  <c r="O86" i="100"/>
  <c r="N86" i="100"/>
  <c r="M86" i="100"/>
  <c r="L86" i="100"/>
  <c r="J86" i="100"/>
  <c r="G86" i="100"/>
  <c r="F86" i="100"/>
  <c r="E86" i="100"/>
  <c r="D86" i="100"/>
  <c r="C86" i="100"/>
  <c r="O85" i="100"/>
  <c r="N85" i="100"/>
  <c r="M85" i="100"/>
  <c r="L85" i="100"/>
  <c r="J85" i="100"/>
  <c r="G85" i="100"/>
  <c r="F85" i="100"/>
  <c r="E85" i="100"/>
  <c r="D85" i="100"/>
  <c r="C85" i="100"/>
  <c r="A31" i="100"/>
  <c r="O15" i="100"/>
  <c r="D15" i="100"/>
  <c r="O14" i="100"/>
  <c r="D14" i="100"/>
  <c r="O13" i="100"/>
  <c r="D13" i="100"/>
  <c r="O12" i="100"/>
  <c r="D12" i="100"/>
  <c r="O11" i="100"/>
  <c r="O10" i="100"/>
  <c r="D10" i="100"/>
  <c r="O9" i="100"/>
  <c r="D9" i="100"/>
  <c r="O8" i="100"/>
  <c r="A7" i="100"/>
  <c r="A4" i="100"/>
  <c r="A2" i="100"/>
  <c r="Y1" i="100"/>
  <c r="S1" i="100"/>
  <c r="A64" i="100"/>
  <c r="O94" i="99"/>
  <c r="N94" i="99"/>
  <c r="M94" i="99"/>
  <c r="L94" i="99"/>
  <c r="K94" i="99"/>
  <c r="G94" i="99"/>
  <c r="F94" i="99"/>
  <c r="E94" i="99"/>
  <c r="D94" i="99"/>
  <c r="C94" i="99"/>
  <c r="O93" i="99"/>
  <c r="N93" i="99"/>
  <c r="M93" i="99"/>
  <c r="L93" i="99"/>
  <c r="K93" i="99"/>
  <c r="G93" i="99"/>
  <c r="F93" i="99"/>
  <c r="E93" i="99"/>
  <c r="D93" i="99"/>
  <c r="C93" i="99"/>
  <c r="O92" i="99"/>
  <c r="N92" i="99"/>
  <c r="M92" i="99"/>
  <c r="L92" i="99"/>
  <c r="J92" i="99"/>
  <c r="G92" i="99"/>
  <c r="F92" i="99"/>
  <c r="E92" i="99"/>
  <c r="D92" i="99"/>
  <c r="C92" i="99"/>
  <c r="O91" i="99"/>
  <c r="N91" i="99"/>
  <c r="M91" i="99"/>
  <c r="L91" i="99"/>
  <c r="J91" i="99"/>
  <c r="G91" i="99"/>
  <c r="F91" i="99"/>
  <c r="E91" i="99"/>
  <c r="D91" i="99"/>
  <c r="C91" i="99"/>
  <c r="O90" i="99"/>
  <c r="N90" i="99"/>
  <c r="M90" i="99"/>
  <c r="L90" i="99"/>
  <c r="J90" i="99"/>
  <c r="G90" i="99"/>
  <c r="F90" i="99"/>
  <c r="E90" i="99"/>
  <c r="D90" i="99"/>
  <c r="C90" i="99"/>
  <c r="O89" i="99"/>
  <c r="N89" i="99"/>
  <c r="M89" i="99"/>
  <c r="L89" i="99"/>
  <c r="J89" i="99"/>
  <c r="G89" i="99"/>
  <c r="F89" i="99"/>
  <c r="E89" i="99"/>
  <c r="D89" i="99"/>
  <c r="C89" i="99"/>
  <c r="O88" i="99"/>
  <c r="N88" i="99"/>
  <c r="M88" i="99"/>
  <c r="L88" i="99"/>
  <c r="J88" i="99"/>
  <c r="G88" i="99"/>
  <c r="F88" i="99"/>
  <c r="E88" i="99"/>
  <c r="D88" i="99"/>
  <c r="C88" i="99"/>
  <c r="O87" i="99"/>
  <c r="N87" i="99"/>
  <c r="M87" i="99"/>
  <c r="L87" i="99"/>
  <c r="J87" i="99"/>
  <c r="G87" i="99"/>
  <c r="F87" i="99"/>
  <c r="E87" i="99"/>
  <c r="D87" i="99"/>
  <c r="C87" i="99"/>
  <c r="O86" i="99"/>
  <c r="N86" i="99"/>
  <c r="M86" i="99"/>
  <c r="L86" i="99"/>
  <c r="J86" i="99"/>
  <c r="G86" i="99"/>
  <c r="F86" i="99"/>
  <c r="E86" i="99"/>
  <c r="D86" i="99"/>
  <c r="C86" i="99"/>
  <c r="O85" i="99"/>
  <c r="N85" i="99"/>
  <c r="M85" i="99"/>
  <c r="L85" i="99"/>
  <c r="J85" i="99"/>
  <c r="G85" i="99"/>
  <c r="F85" i="99"/>
  <c r="E85" i="99"/>
  <c r="D85" i="99"/>
  <c r="C85" i="99"/>
  <c r="S1" i="99"/>
  <c r="C82" i="99"/>
  <c r="A31" i="99"/>
  <c r="O15" i="99"/>
  <c r="D15" i="99"/>
  <c r="O14" i="99"/>
  <c r="D14" i="99"/>
  <c r="O13" i="99"/>
  <c r="D13" i="99"/>
  <c r="O12" i="99"/>
  <c r="D12" i="99"/>
  <c r="O11" i="99"/>
  <c r="O10" i="99"/>
  <c r="D10" i="99"/>
  <c r="O9" i="99"/>
  <c r="D9" i="99"/>
  <c r="O8" i="99"/>
  <c r="A7" i="99"/>
  <c r="A4" i="99"/>
  <c r="A2" i="99"/>
  <c r="Y1" i="99"/>
  <c r="A64" i="99"/>
  <c r="O94" i="98"/>
  <c r="N94" i="98"/>
  <c r="M94" i="98"/>
  <c r="L94" i="98"/>
  <c r="K94" i="98"/>
  <c r="G94" i="98"/>
  <c r="F94" i="98"/>
  <c r="E94" i="98"/>
  <c r="D94" i="98"/>
  <c r="C94" i="98"/>
  <c r="O93" i="98"/>
  <c r="N93" i="98"/>
  <c r="M93" i="98"/>
  <c r="L93" i="98"/>
  <c r="K93" i="98"/>
  <c r="G93" i="98"/>
  <c r="F93" i="98"/>
  <c r="E93" i="98"/>
  <c r="D93" i="98"/>
  <c r="C93" i="98"/>
  <c r="O92" i="98"/>
  <c r="N92" i="98"/>
  <c r="M92" i="98"/>
  <c r="L92" i="98"/>
  <c r="J92" i="98"/>
  <c r="G92" i="98"/>
  <c r="F92" i="98"/>
  <c r="E92" i="98"/>
  <c r="D92" i="98"/>
  <c r="C92" i="98"/>
  <c r="O91" i="98"/>
  <c r="N91" i="98"/>
  <c r="M91" i="98"/>
  <c r="L91" i="98"/>
  <c r="J91" i="98"/>
  <c r="G91" i="98"/>
  <c r="F91" i="98"/>
  <c r="E91" i="98"/>
  <c r="D91" i="98"/>
  <c r="C91" i="98"/>
  <c r="O90" i="98"/>
  <c r="N90" i="98"/>
  <c r="M90" i="98"/>
  <c r="L90" i="98"/>
  <c r="J90" i="98"/>
  <c r="G90" i="98"/>
  <c r="F90" i="98"/>
  <c r="E90" i="98"/>
  <c r="D90" i="98"/>
  <c r="C90" i="98"/>
  <c r="O89" i="98"/>
  <c r="N89" i="98"/>
  <c r="M89" i="98"/>
  <c r="L89" i="98"/>
  <c r="J89" i="98"/>
  <c r="G89" i="98"/>
  <c r="F89" i="98"/>
  <c r="E89" i="98"/>
  <c r="D89" i="98"/>
  <c r="C89" i="98"/>
  <c r="O88" i="98"/>
  <c r="N88" i="98"/>
  <c r="M88" i="98"/>
  <c r="L88" i="98"/>
  <c r="J88" i="98"/>
  <c r="G88" i="98"/>
  <c r="F88" i="98"/>
  <c r="E88" i="98"/>
  <c r="D88" i="98"/>
  <c r="C88" i="98"/>
  <c r="O87" i="98"/>
  <c r="N87" i="98"/>
  <c r="M87" i="98"/>
  <c r="L87" i="98"/>
  <c r="J87" i="98"/>
  <c r="G87" i="98"/>
  <c r="F87" i="98"/>
  <c r="E87" i="98"/>
  <c r="D87" i="98"/>
  <c r="C87" i="98"/>
  <c r="O86" i="98"/>
  <c r="N86" i="98"/>
  <c r="M86" i="98"/>
  <c r="L86" i="98"/>
  <c r="J86" i="98"/>
  <c r="G86" i="98"/>
  <c r="F86" i="98"/>
  <c r="E86" i="98"/>
  <c r="D86" i="98"/>
  <c r="C86" i="98"/>
  <c r="O85" i="98"/>
  <c r="N85" i="98"/>
  <c r="M85" i="98"/>
  <c r="L85" i="98"/>
  <c r="J85" i="98"/>
  <c r="G85" i="98"/>
  <c r="F85" i="98"/>
  <c r="E85" i="98"/>
  <c r="D85" i="98"/>
  <c r="C85" i="98"/>
  <c r="A31" i="98"/>
  <c r="O15" i="98"/>
  <c r="D15" i="98"/>
  <c r="O14" i="98"/>
  <c r="D14" i="98"/>
  <c r="O13" i="98"/>
  <c r="D13" i="98"/>
  <c r="O12" i="98"/>
  <c r="D12" i="98"/>
  <c r="O11" i="98"/>
  <c r="O10" i="98"/>
  <c r="D10" i="98"/>
  <c r="O9" i="98"/>
  <c r="D9" i="98"/>
  <c r="O8" i="98"/>
  <c r="A7" i="98"/>
  <c r="A4" i="98"/>
  <c r="A2" i="98"/>
  <c r="Y1" i="98"/>
  <c r="S1" i="98"/>
  <c r="A64" i="98"/>
  <c r="O94" i="97"/>
  <c r="N94" i="97"/>
  <c r="M94" i="97"/>
  <c r="L94" i="97"/>
  <c r="K94" i="97"/>
  <c r="G94" i="97"/>
  <c r="F94" i="97"/>
  <c r="E94" i="97"/>
  <c r="D94" i="97"/>
  <c r="C94" i="97"/>
  <c r="O93" i="97"/>
  <c r="N93" i="97"/>
  <c r="M93" i="97"/>
  <c r="L93" i="97"/>
  <c r="K93" i="97"/>
  <c r="G93" i="97"/>
  <c r="F93" i="97"/>
  <c r="E93" i="97"/>
  <c r="D93" i="97"/>
  <c r="C93" i="97"/>
  <c r="O92" i="97"/>
  <c r="N92" i="97"/>
  <c r="M92" i="97"/>
  <c r="L92" i="97"/>
  <c r="J92" i="97"/>
  <c r="G92" i="97"/>
  <c r="F92" i="97"/>
  <c r="E92" i="97"/>
  <c r="D92" i="97"/>
  <c r="C92" i="97"/>
  <c r="O91" i="97"/>
  <c r="N91" i="97"/>
  <c r="M91" i="97"/>
  <c r="L91" i="97"/>
  <c r="J91" i="97"/>
  <c r="G91" i="97"/>
  <c r="F91" i="97"/>
  <c r="E91" i="97"/>
  <c r="D91" i="97"/>
  <c r="C91" i="97"/>
  <c r="O90" i="97"/>
  <c r="N90" i="97"/>
  <c r="M90" i="97"/>
  <c r="L90" i="97"/>
  <c r="J90" i="97"/>
  <c r="G90" i="97"/>
  <c r="F90" i="97"/>
  <c r="E90" i="97"/>
  <c r="D90" i="97"/>
  <c r="C90" i="97"/>
  <c r="O89" i="97"/>
  <c r="N89" i="97"/>
  <c r="M89" i="97"/>
  <c r="L89" i="97"/>
  <c r="J89" i="97"/>
  <c r="G89" i="97"/>
  <c r="F89" i="97"/>
  <c r="E89" i="97"/>
  <c r="D89" i="97"/>
  <c r="C89" i="97"/>
  <c r="O88" i="97"/>
  <c r="N88" i="97"/>
  <c r="M88" i="97"/>
  <c r="L88" i="97"/>
  <c r="J88" i="97"/>
  <c r="G88" i="97"/>
  <c r="F88" i="97"/>
  <c r="E88" i="97"/>
  <c r="D88" i="97"/>
  <c r="C88" i="97"/>
  <c r="O87" i="97"/>
  <c r="N87" i="97"/>
  <c r="M87" i="97"/>
  <c r="L87" i="97"/>
  <c r="J87" i="97"/>
  <c r="G87" i="97"/>
  <c r="F87" i="97"/>
  <c r="E87" i="97"/>
  <c r="D87" i="97"/>
  <c r="C87" i="97"/>
  <c r="O86" i="97"/>
  <c r="N86" i="97"/>
  <c r="M86" i="97"/>
  <c r="L86" i="97"/>
  <c r="J86" i="97"/>
  <c r="G86" i="97"/>
  <c r="F86" i="97"/>
  <c r="E86" i="97"/>
  <c r="D86" i="97"/>
  <c r="C86" i="97"/>
  <c r="O85" i="97"/>
  <c r="N85" i="97"/>
  <c r="M85" i="97"/>
  <c r="L85" i="97"/>
  <c r="J85" i="97"/>
  <c r="G85" i="97"/>
  <c r="F85" i="97"/>
  <c r="E85" i="97"/>
  <c r="D85" i="97"/>
  <c r="C85" i="97"/>
  <c r="S1" i="97"/>
  <c r="C82" i="97"/>
  <c r="A31" i="97"/>
  <c r="O15" i="97"/>
  <c r="D15" i="97"/>
  <c r="O14" i="97"/>
  <c r="D14" i="97"/>
  <c r="O13" i="97"/>
  <c r="D13" i="97"/>
  <c r="O12" i="97"/>
  <c r="D12" i="97"/>
  <c r="O11" i="97"/>
  <c r="O10" i="97"/>
  <c r="D10" i="97"/>
  <c r="O9" i="97"/>
  <c r="D9" i="97"/>
  <c r="O8" i="97"/>
  <c r="A7" i="97"/>
  <c r="A4" i="97"/>
  <c r="A2" i="97"/>
  <c r="Y1" i="97"/>
  <c r="A64" i="97"/>
  <c r="O94" i="96"/>
  <c r="N94" i="96"/>
  <c r="M94" i="96"/>
  <c r="L94" i="96"/>
  <c r="K94" i="96"/>
  <c r="G94" i="96"/>
  <c r="F94" i="96"/>
  <c r="E94" i="96"/>
  <c r="D94" i="96"/>
  <c r="C94" i="96"/>
  <c r="O93" i="96"/>
  <c r="N93" i="96"/>
  <c r="M93" i="96"/>
  <c r="L93" i="96"/>
  <c r="K93" i="96"/>
  <c r="G93" i="96"/>
  <c r="F93" i="96"/>
  <c r="E93" i="96"/>
  <c r="D93" i="96"/>
  <c r="C93" i="96"/>
  <c r="O92" i="96"/>
  <c r="N92" i="96"/>
  <c r="M92" i="96"/>
  <c r="L92" i="96"/>
  <c r="J92" i="96"/>
  <c r="G92" i="96"/>
  <c r="F92" i="96"/>
  <c r="E92" i="96"/>
  <c r="D92" i="96"/>
  <c r="C92" i="96"/>
  <c r="O91" i="96"/>
  <c r="N91" i="96"/>
  <c r="M91" i="96"/>
  <c r="L91" i="96"/>
  <c r="J91" i="96"/>
  <c r="G91" i="96"/>
  <c r="F91" i="96"/>
  <c r="E91" i="96"/>
  <c r="D91" i="96"/>
  <c r="C91" i="96"/>
  <c r="O90" i="96"/>
  <c r="N90" i="96"/>
  <c r="M90" i="96"/>
  <c r="L90" i="96"/>
  <c r="J90" i="96"/>
  <c r="G90" i="96"/>
  <c r="F90" i="96"/>
  <c r="E90" i="96"/>
  <c r="D90" i="96"/>
  <c r="C90" i="96"/>
  <c r="O89" i="96"/>
  <c r="N89" i="96"/>
  <c r="M89" i="96"/>
  <c r="L89" i="96"/>
  <c r="J89" i="96"/>
  <c r="G89" i="96"/>
  <c r="F89" i="96"/>
  <c r="E89" i="96"/>
  <c r="D89" i="96"/>
  <c r="C89" i="96"/>
  <c r="O88" i="96"/>
  <c r="N88" i="96"/>
  <c r="M88" i="96"/>
  <c r="L88" i="96"/>
  <c r="J88" i="96"/>
  <c r="G88" i="96"/>
  <c r="F88" i="96"/>
  <c r="E88" i="96"/>
  <c r="D88" i="96"/>
  <c r="C88" i="96"/>
  <c r="O87" i="96"/>
  <c r="N87" i="96"/>
  <c r="M87" i="96"/>
  <c r="L87" i="96"/>
  <c r="J87" i="96"/>
  <c r="G87" i="96"/>
  <c r="F87" i="96"/>
  <c r="E87" i="96"/>
  <c r="D87" i="96"/>
  <c r="C87" i="96"/>
  <c r="O86" i="96"/>
  <c r="N86" i="96"/>
  <c r="M86" i="96"/>
  <c r="L86" i="96"/>
  <c r="J86" i="96"/>
  <c r="G86" i="96"/>
  <c r="F86" i="96"/>
  <c r="E86" i="96"/>
  <c r="D86" i="96"/>
  <c r="C86" i="96"/>
  <c r="O85" i="96"/>
  <c r="N85" i="96"/>
  <c r="M85" i="96"/>
  <c r="L85" i="96"/>
  <c r="J85" i="96"/>
  <c r="G85" i="96"/>
  <c r="F85" i="96"/>
  <c r="E85" i="96"/>
  <c r="D85" i="96"/>
  <c r="C85" i="96"/>
  <c r="A31" i="96"/>
  <c r="O15" i="96"/>
  <c r="D15" i="96"/>
  <c r="O14" i="96"/>
  <c r="D14" i="96"/>
  <c r="O13" i="96"/>
  <c r="D13" i="96"/>
  <c r="O12" i="96"/>
  <c r="D12" i="96"/>
  <c r="O11" i="96"/>
  <c r="O10" i="96"/>
  <c r="D10" i="96"/>
  <c r="O9" i="96"/>
  <c r="D9" i="96"/>
  <c r="O8" i="96"/>
  <c r="A7" i="96"/>
  <c r="A4" i="96"/>
  <c r="A2" i="96"/>
  <c r="Y1" i="96"/>
  <c r="S1" i="96"/>
  <c r="A64" i="96"/>
  <c r="O94" i="95"/>
  <c r="N94" i="95"/>
  <c r="M94" i="95"/>
  <c r="L94" i="95"/>
  <c r="K94" i="95"/>
  <c r="G94" i="95"/>
  <c r="F94" i="95"/>
  <c r="E94" i="95"/>
  <c r="D94" i="95"/>
  <c r="C94" i="95"/>
  <c r="O93" i="95"/>
  <c r="N93" i="95"/>
  <c r="M93" i="95"/>
  <c r="L93" i="95"/>
  <c r="K93" i="95"/>
  <c r="G93" i="95"/>
  <c r="F93" i="95"/>
  <c r="E93" i="95"/>
  <c r="D93" i="95"/>
  <c r="C93" i="95"/>
  <c r="O92" i="95"/>
  <c r="N92" i="95"/>
  <c r="M92" i="95"/>
  <c r="L92" i="95"/>
  <c r="J92" i="95"/>
  <c r="G92" i="95"/>
  <c r="F92" i="95"/>
  <c r="E92" i="95"/>
  <c r="D92" i="95"/>
  <c r="C92" i="95"/>
  <c r="O91" i="95"/>
  <c r="N91" i="95"/>
  <c r="M91" i="95"/>
  <c r="L91" i="95"/>
  <c r="J91" i="95"/>
  <c r="G91" i="95"/>
  <c r="F91" i="95"/>
  <c r="E91" i="95"/>
  <c r="D91" i="95"/>
  <c r="C91" i="95"/>
  <c r="O90" i="95"/>
  <c r="N90" i="95"/>
  <c r="M90" i="95"/>
  <c r="L90" i="95"/>
  <c r="J90" i="95"/>
  <c r="G90" i="95"/>
  <c r="F90" i="95"/>
  <c r="E90" i="95"/>
  <c r="D90" i="95"/>
  <c r="C90" i="95"/>
  <c r="O89" i="95"/>
  <c r="N89" i="95"/>
  <c r="M89" i="95"/>
  <c r="L89" i="95"/>
  <c r="J89" i="95"/>
  <c r="G89" i="95"/>
  <c r="F89" i="95"/>
  <c r="E89" i="95"/>
  <c r="D89" i="95"/>
  <c r="C89" i="95"/>
  <c r="O88" i="95"/>
  <c r="N88" i="95"/>
  <c r="M88" i="95"/>
  <c r="L88" i="95"/>
  <c r="J88" i="95"/>
  <c r="G88" i="95"/>
  <c r="F88" i="95"/>
  <c r="E88" i="95"/>
  <c r="D88" i="95"/>
  <c r="C88" i="95"/>
  <c r="O87" i="95"/>
  <c r="N87" i="95"/>
  <c r="M87" i="95"/>
  <c r="L87" i="95"/>
  <c r="J87" i="95"/>
  <c r="G87" i="95"/>
  <c r="F87" i="95"/>
  <c r="E87" i="95"/>
  <c r="D87" i="95"/>
  <c r="C87" i="95"/>
  <c r="O86" i="95"/>
  <c r="N86" i="95"/>
  <c r="M86" i="95"/>
  <c r="L86" i="95"/>
  <c r="J86" i="95"/>
  <c r="G86" i="95"/>
  <c r="F86" i="95"/>
  <c r="E86" i="95"/>
  <c r="D86" i="95"/>
  <c r="C86" i="95"/>
  <c r="O85" i="95"/>
  <c r="N85" i="95"/>
  <c r="M85" i="95"/>
  <c r="L85" i="95"/>
  <c r="J85" i="95"/>
  <c r="G85" i="95"/>
  <c r="F85" i="95"/>
  <c r="E85" i="95"/>
  <c r="D85" i="95"/>
  <c r="C85" i="95"/>
  <c r="S1" i="95"/>
  <c r="C82" i="95"/>
  <c r="A31" i="95"/>
  <c r="O15" i="95"/>
  <c r="D15" i="95"/>
  <c r="O14" i="95"/>
  <c r="D14" i="95"/>
  <c r="O13" i="95"/>
  <c r="D13" i="95"/>
  <c r="O12" i="95"/>
  <c r="D12" i="95"/>
  <c r="O11" i="95"/>
  <c r="O10" i="95"/>
  <c r="D10" i="95"/>
  <c r="O9" i="95"/>
  <c r="D9" i="95"/>
  <c r="O8" i="95"/>
  <c r="A7" i="95"/>
  <c r="A4" i="95"/>
  <c r="A2" i="95"/>
  <c r="Y1" i="95"/>
  <c r="A64" i="95"/>
  <c r="O94" i="94"/>
  <c r="N94" i="94"/>
  <c r="M94" i="94"/>
  <c r="L94" i="94"/>
  <c r="K94" i="94"/>
  <c r="G94" i="94"/>
  <c r="F94" i="94"/>
  <c r="E94" i="94"/>
  <c r="D94" i="94"/>
  <c r="C94" i="94"/>
  <c r="O93" i="94"/>
  <c r="N93" i="94"/>
  <c r="M93" i="94"/>
  <c r="L93" i="94"/>
  <c r="K93" i="94"/>
  <c r="G93" i="94"/>
  <c r="F93" i="94"/>
  <c r="E93" i="94"/>
  <c r="D93" i="94"/>
  <c r="C93" i="94"/>
  <c r="O92" i="94"/>
  <c r="N92" i="94"/>
  <c r="M92" i="94"/>
  <c r="L92" i="94"/>
  <c r="J92" i="94"/>
  <c r="G92" i="94"/>
  <c r="F92" i="94"/>
  <c r="E92" i="94"/>
  <c r="D92" i="94"/>
  <c r="C92" i="94"/>
  <c r="O91" i="94"/>
  <c r="N91" i="94"/>
  <c r="M91" i="94"/>
  <c r="L91" i="94"/>
  <c r="J91" i="94"/>
  <c r="G91" i="94"/>
  <c r="F91" i="94"/>
  <c r="E91" i="94"/>
  <c r="D91" i="94"/>
  <c r="C91" i="94"/>
  <c r="O90" i="94"/>
  <c r="N90" i="94"/>
  <c r="M90" i="94"/>
  <c r="L90" i="94"/>
  <c r="J90" i="94"/>
  <c r="G90" i="94"/>
  <c r="F90" i="94"/>
  <c r="E90" i="94"/>
  <c r="D90" i="94"/>
  <c r="C90" i="94"/>
  <c r="O89" i="94"/>
  <c r="N89" i="94"/>
  <c r="M89" i="94"/>
  <c r="L89" i="94"/>
  <c r="J89" i="94"/>
  <c r="G89" i="94"/>
  <c r="F89" i="94"/>
  <c r="E89" i="94"/>
  <c r="D89" i="94"/>
  <c r="C89" i="94"/>
  <c r="O88" i="94"/>
  <c r="N88" i="94"/>
  <c r="M88" i="94"/>
  <c r="L88" i="94"/>
  <c r="J88" i="94"/>
  <c r="G88" i="94"/>
  <c r="F88" i="94"/>
  <c r="E88" i="94"/>
  <c r="D88" i="94"/>
  <c r="C88" i="94"/>
  <c r="O87" i="94"/>
  <c r="N87" i="94"/>
  <c r="M87" i="94"/>
  <c r="L87" i="94"/>
  <c r="J87" i="94"/>
  <c r="G87" i="94"/>
  <c r="F87" i="94"/>
  <c r="E87" i="94"/>
  <c r="D87" i="94"/>
  <c r="C87" i="94"/>
  <c r="O86" i="94"/>
  <c r="N86" i="94"/>
  <c r="M86" i="94"/>
  <c r="L86" i="94"/>
  <c r="J86" i="94"/>
  <c r="G86" i="94"/>
  <c r="F86" i="94"/>
  <c r="E86" i="94"/>
  <c r="D86" i="94"/>
  <c r="C86" i="94"/>
  <c r="O85" i="94"/>
  <c r="N85" i="94"/>
  <c r="M85" i="94"/>
  <c r="L85" i="94"/>
  <c r="J85" i="94"/>
  <c r="G85" i="94"/>
  <c r="F85" i="94"/>
  <c r="E85" i="94"/>
  <c r="D85" i="94"/>
  <c r="C85" i="94"/>
  <c r="A31" i="94"/>
  <c r="O15" i="94"/>
  <c r="D15" i="94"/>
  <c r="O14" i="94"/>
  <c r="D14" i="94"/>
  <c r="O13" i="94"/>
  <c r="D13" i="94"/>
  <c r="O12" i="94"/>
  <c r="D12" i="94"/>
  <c r="O11" i="94"/>
  <c r="O10" i="94"/>
  <c r="D10" i="94"/>
  <c r="O9" i="94"/>
  <c r="D9" i="94"/>
  <c r="O8" i="94"/>
  <c r="A7" i="94"/>
  <c r="A4" i="94"/>
  <c r="A2" i="94"/>
  <c r="Y1" i="94"/>
  <c r="S1" i="94"/>
  <c r="A64" i="94"/>
  <c r="O94" i="93"/>
  <c r="N94" i="93"/>
  <c r="M94" i="93"/>
  <c r="L94" i="93"/>
  <c r="K94" i="93"/>
  <c r="G94" i="93"/>
  <c r="F94" i="93"/>
  <c r="E94" i="93"/>
  <c r="D94" i="93"/>
  <c r="C94" i="93"/>
  <c r="O93" i="93"/>
  <c r="N93" i="93"/>
  <c r="M93" i="93"/>
  <c r="L93" i="93"/>
  <c r="K93" i="93"/>
  <c r="G93" i="93"/>
  <c r="F93" i="93"/>
  <c r="E93" i="93"/>
  <c r="D93" i="93"/>
  <c r="C93" i="93"/>
  <c r="O92" i="93"/>
  <c r="N92" i="93"/>
  <c r="M92" i="93"/>
  <c r="L92" i="93"/>
  <c r="J92" i="93"/>
  <c r="G92" i="93"/>
  <c r="F92" i="93"/>
  <c r="E92" i="93"/>
  <c r="D92" i="93"/>
  <c r="C92" i="93"/>
  <c r="O91" i="93"/>
  <c r="N91" i="93"/>
  <c r="M91" i="93"/>
  <c r="L91" i="93"/>
  <c r="J91" i="93"/>
  <c r="G91" i="93"/>
  <c r="F91" i="93"/>
  <c r="E91" i="93"/>
  <c r="D91" i="93"/>
  <c r="C91" i="93"/>
  <c r="O90" i="93"/>
  <c r="N90" i="93"/>
  <c r="M90" i="93"/>
  <c r="L90" i="93"/>
  <c r="J90" i="93"/>
  <c r="G90" i="93"/>
  <c r="F90" i="93"/>
  <c r="E90" i="93"/>
  <c r="D90" i="93"/>
  <c r="C90" i="93"/>
  <c r="O89" i="93"/>
  <c r="N89" i="93"/>
  <c r="M89" i="93"/>
  <c r="L89" i="93"/>
  <c r="J89" i="93"/>
  <c r="G89" i="93"/>
  <c r="F89" i="93"/>
  <c r="E89" i="93"/>
  <c r="D89" i="93"/>
  <c r="C89" i="93"/>
  <c r="O88" i="93"/>
  <c r="N88" i="93"/>
  <c r="M88" i="93"/>
  <c r="L88" i="93"/>
  <c r="J88" i="93"/>
  <c r="G88" i="93"/>
  <c r="F88" i="93"/>
  <c r="E88" i="93"/>
  <c r="D88" i="93"/>
  <c r="C88" i="93"/>
  <c r="O87" i="93"/>
  <c r="N87" i="93"/>
  <c r="M87" i="93"/>
  <c r="L87" i="93"/>
  <c r="J87" i="93"/>
  <c r="G87" i="93"/>
  <c r="F87" i="93"/>
  <c r="E87" i="93"/>
  <c r="D87" i="93"/>
  <c r="C87" i="93"/>
  <c r="O86" i="93"/>
  <c r="N86" i="93"/>
  <c r="M86" i="93"/>
  <c r="L86" i="93"/>
  <c r="J86" i="93"/>
  <c r="G86" i="93"/>
  <c r="F86" i="93"/>
  <c r="E86" i="93"/>
  <c r="D86" i="93"/>
  <c r="C86" i="93"/>
  <c r="O85" i="93"/>
  <c r="N85" i="93"/>
  <c r="M85" i="93"/>
  <c r="L85" i="93"/>
  <c r="J85" i="93"/>
  <c r="G85" i="93"/>
  <c r="F85" i="93"/>
  <c r="E85" i="93"/>
  <c r="D85" i="93"/>
  <c r="C85" i="93"/>
  <c r="S1" i="93"/>
  <c r="C82" i="93"/>
  <c r="A31" i="93"/>
  <c r="O15" i="93"/>
  <c r="D15" i="93"/>
  <c r="O14" i="93"/>
  <c r="D14" i="93"/>
  <c r="O13" i="93"/>
  <c r="D13" i="93"/>
  <c r="O12" i="93"/>
  <c r="D12" i="93"/>
  <c r="O11" i="93"/>
  <c r="O10" i="93"/>
  <c r="D10" i="93"/>
  <c r="O9" i="93"/>
  <c r="D9" i="93"/>
  <c r="O8" i="93"/>
  <c r="A7" i="93"/>
  <c r="A4" i="93"/>
  <c r="A2" i="93"/>
  <c r="Y1" i="93"/>
  <c r="A64" i="93"/>
  <c r="O94" i="92"/>
  <c r="N94" i="92"/>
  <c r="M94" i="92"/>
  <c r="L94" i="92"/>
  <c r="K94" i="92"/>
  <c r="G94" i="92"/>
  <c r="F94" i="92"/>
  <c r="E94" i="92"/>
  <c r="D94" i="92"/>
  <c r="C94" i="92"/>
  <c r="O93" i="92"/>
  <c r="N93" i="92"/>
  <c r="M93" i="92"/>
  <c r="L93" i="92"/>
  <c r="K93" i="92"/>
  <c r="G93" i="92"/>
  <c r="F93" i="92"/>
  <c r="E93" i="92"/>
  <c r="D93" i="92"/>
  <c r="C93" i="92"/>
  <c r="O92" i="92"/>
  <c r="N92" i="92"/>
  <c r="M92" i="92"/>
  <c r="L92" i="92"/>
  <c r="J92" i="92"/>
  <c r="G92" i="92"/>
  <c r="F92" i="92"/>
  <c r="E92" i="92"/>
  <c r="D92" i="92"/>
  <c r="C92" i="92"/>
  <c r="O91" i="92"/>
  <c r="N91" i="92"/>
  <c r="M91" i="92"/>
  <c r="L91" i="92"/>
  <c r="J91" i="92"/>
  <c r="G91" i="92"/>
  <c r="F91" i="92"/>
  <c r="E91" i="92"/>
  <c r="D91" i="92"/>
  <c r="C91" i="92"/>
  <c r="O90" i="92"/>
  <c r="N90" i="92"/>
  <c r="M90" i="92"/>
  <c r="L90" i="92"/>
  <c r="J90" i="92"/>
  <c r="G90" i="92"/>
  <c r="F90" i="92"/>
  <c r="E90" i="92"/>
  <c r="D90" i="92"/>
  <c r="C90" i="92"/>
  <c r="O89" i="92"/>
  <c r="N89" i="92"/>
  <c r="M89" i="92"/>
  <c r="L89" i="92"/>
  <c r="J89" i="92"/>
  <c r="G89" i="92"/>
  <c r="F89" i="92"/>
  <c r="E89" i="92"/>
  <c r="D89" i="92"/>
  <c r="C89" i="92"/>
  <c r="O88" i="92"/>
  <c r="N88" i="92"/>
  <c r="M88" i="92"/>
  <c r="L88" i="92"/>
  <c r="J88" i="92"/>
  <c r="G88" i="92"/>
  <c r="F88" i="92"/>
  <c r="E88" i="92"/>
  <c r="D88" i="92"/>
  <c r="C88" i="92"/>
  <c r="O87" i="92"/>
  <c r="N87" i="92"/>
  <c r="M87" i="92"/>
  <c r="L87" i="92"/>
  <c r="J87" i="92"/>
  <c r="G87" i="92"/>
  <c r="F87" i="92"/>
  <c r="E87" i="92"/>
  <c r="D87" i="92"/>
  <c r="C87" i="92"/>
  <c r="O86" i="92"/>
  <c r="N86" i="92"/>
  <c r="M86" i="92"/>
  <c r="L86" i="92"/>
  <c r="J86" i="92"/>
  <c r="G86" i="92"/>
  <c r="F86" i="92"/>
  <c r="E86" i="92"/>
  <c r="D86" i="92"/>
  <c r="C86" i="92"/>
  <c r="O85" i="92"/>
  <c r="N85" i="92"/>
  <c r="M85" i="92"/>
  <c r="L85" i="92"/>
  <c r="J85" i="92"/>
  <c r="G85" i="92"/>
  <c r="F85" i="92"/>
  <c r="E85" i="92"/>
  <c r="D85" i="92"/>
  <c r="C85" i="92"/>
  <c r="A31" i="92"/>
  <c r="O15" i="92"/>
  <c r="D15" i="92"/>
  <c r="O14" i="92"/>
  <c r="D14" i="92"/>
  <c r="O13" i="92"/>
  <c r="D13" i="92"/>
  <c r="O12" i="92"/>
  <c r="D12" i="92"/>
  <c r="O11" i="92"/>
  <c r="O10" i="92"/>
  <c r="D10" i="92"/>
  <c r="O9" i="92"/>
  <c r="D9" i="92"/>
  <c r="O8" i="92"/>
  <c r="A7" i="92"/>
  <c r="A4" i="92"/>
  <c r="A2" i="92"/>
  <c r="Y1" i="92"/>
  <c r="S1" i="92"/>
  <c r="A64" i="92"/>
  <c r="O94" i="91"/>
  <c r="N94" i="91"/>
  <c r="M94" i="91"/>
  <c r="L94" i="91"/>
  <c r="K94" i="91"/>
  <c r="G94" i="91"/>
  <c r="F94" i="91"/>
  <c r="E94" i="91"/>
  <c r="D94" i="91"/>
  <c r="C94" i="91"/>
  <c r="O93" i="91"/>
  <c r="N93" i="91"/>
  <c r="M93" i="91"/>
  <c r="L93" i="91"/>
  <c r="K93" i="91"/>
  <c r="G93" i="91"/>
  <c r="F93" i="91"/>
  <c r="E93" i="91"/>
  <c r="D93" i="91"/>
  <c r="C93" i="91"/>
  <c r="O92" i="91"/>
  <c r="N92" i="91"/>
  <c r="M92" i="91"/>
  <c r="L92" i="91"/>
  <c r="J92" i="91"/>
  <c r="G92" i="91"/>
  <c r="F92" i="91"/>
  <c r="E92" i="91"/>
  <c r="D92" i="91"/>
  <c r="C92" i="91"/>
  <c r="O91" i="91"/>
  <c r="N91" i="91"/>
  <c r="M91" i="91"/>
  <c r="L91" i="91"/>
  <c r="J91" i="91"/>
  <c r="G91" i="91"/>
  <c r="F91" i="91"/>
  <c r="E91" i="91"/>
  <c r="D91" i="91"/>
  <c r="C91" i="91"/>
  <c r="O90" i="91"/>
  <c r="N90" i="91"/>
  <c r="M90" i="91"/>
  <c r="L90" i="91"/>
  <c r="J90" i="91"/>
  <c r="G90" i="91"/>
  <c r="F90" i="91"/>
  <c r="E90" i="91"/>
  <c r="D90" i="91"/>
  <c r="C90" i="91"/>
  <c r="O89" i="91"/>
  <c r="N89" i="91"/>
  <c r="M89" i="91"/>
  <c r="L89" i="91"/>
  <c r="J89" i="91"/>
  <c r="G89" i="91"/>
  <c r="F89" i="91"/>
  <c r="E89" i="91"/>
  <c r="D89" i="91"/>
  <c r="C89" i="91"/>
  <c r="O88" i="91"/>
  <c r="N88" i="91"/>
  <c r="M88" i="91"/>
  <c r="L88" i="91"/>
  <c r="J88" i="91"/>
  <c r="G88" i="91"/>
  <c r="F88" i="91"/>
  <c r="E88" i="91"/>
  <c r="D88" i="91"/>
  <c r="C88" i="91"/>
  <c r="O87" i="91"/>
  <c r="N87" i="91"/>
  <c r="M87" i="91"/>
  <c r="L87" i="91"/>
  <c r="J87" i="91"/>
  <c r="G87" i="91"/>
  <c r="F87" i="91"/>
  <c r="E87" i="91"/>
  <c r="D87" i="91"/>
  <c r="C87" i="91"/>
  <c r="O86" i="91"/>
  <c r="N86" i="91"/>
  <c r="M86" i="91"/>
  <c r="L86" i="91"/>
  <c r="J86" i="91"/>
  <c r="G86" i="91"/>
  <c r="F86" i="91"/>
  <c r="E86" i="91"/>
  <c r="D86" i="91"/>
  <c r="C86" i="91"/>
  <c r="O85" i="91"/>
  <c r="N85" i="91"/>
  <c r="M85" i="91"/>
  <c r="L85" i="91"/>
  <c r="J85" i="91"/>
  <c r="G85" i="91"/>
  <c r="F85" i="91"/>
  <c r="E85" i="91"/>
  <c r="D85" i="91"/>
  <c r="C85" i="91"/>
  <c r="S1" i="91"/>
  <c r="C82" i="91"/>
  <c r="A31" i="91"/>
  <c r="O15" i="91"/>
  <c r="D15" i="91"/>
  <c r="O14" i="91"/>
  <c r="D14" i="91"/>
  <c r="O13" i="91"/>
  <c r="D13" i="91"/>
  <c r="O12" i="91"/>
  <c r="D12" i="91"/>
  <c r="O11" i="91"/>
  <c r="O10" i="91"/>
  <c r="D10" i="91"/>
  <c r="O9" i="91"/>
  <c r="D9" i="91"/>
  <c r="O8" i="91"/>
  <c r="A7" i="91"/>
  <c r="A4" i="91"/>
  <c r="A2" i="91"/>
  <c r="Y1" i="91"/>
  <c r="A64" i="91"/>
  <c r="O94" i="90"/>
  <c r="N94" i="90"/>
  <c r="M94" i="90"/>
  <c r="L94" i="90"/>
  <c r="K94" i="90"/>
  <c r="G94" i="90"/>
  <c r="F94" i="90"/>
  <c r="E94" i="90"/>
  <c r="D94" i="90"/>
  <c r="C94" i="90"/>
  <c r="O93" i="90"/>
  <c r="N93" i="90"/>
  <c r="M93" i="90"/>
  <c r="L93" i="90"/>
  <c r="K93" i="90"/>
  <c r="G93" i="90"/>
  <c r="F93" i="90"/>
  <c r="E93" i="90"/>
  <c r="D93" i="90"/>
  <c r="C93" i="90"/>
  <c r="O92" i="90"/>
  <c r="N92" i="90"/>
  <c r="M92" i="90"/>
  <c r="L92" i="90"/>
  <c r="J92" i="90"/>
  <c r="G92" i="90"/>
  <c r="F92" i="90"/>
  <c r="E92" i="90"/>
  <c r="D92" i="90"/>
  <c r="C92" i="90"/>
  <c r="O91" i="90"/>
  <c r="N91" i="90"/>
  <c r="M91" i="90"/>
  <c r="L91" i="90"/>
  <c r="J91" i="90"/>
  <c r="G91" i="90"/>
  <c r="F91" i="90"/>
  <c r="E91" i="90"/>
  <c r="D91" i="90"/>
  <c r="C91" i="90"/>
  <c r="O90" i="90"/>
  <c r="N90" i="90"/>
  <c r="M90" i="90"/>
  <c r="L90" i="90"/>
  <c r="J90" i="90"/>
  <c r="G90" i="90"/>
  <c r="F90" i="90"/>
  <c r="E90" i="90"/>
  <c r="D90" i="90"/>
  <c r="C90" i="90"/>
  <c r="O89" i="90"/>
  <c r="N89" i="90"/>
  <c r="M89" i="90"/>
  <c r="L89" i="90"/>
  <c r="J89" i="90"/>
  <c r="G89" i="90"/>
  <c r="F89" i="90"/>
  <c r="E89" i="90"/>
  <c r="D89" i="90"/>
  <c r="C89" i="90"/>
  <c r="O88" i="90"/>
  <c r="N88" i="90"/>
  <c r="M88" i="90"/>
  <c r="L88" i="90"/>
  <c r="J88" i="90"/>
  <c r="G88" i="90"/>
  <c r="F88" i="90"/>
  <c r="E88" i="90"/>
  <c r="D88" i="90"/>
  <c r="C88" i="90"/>
  <c r="O87" i="90"/>
  <c r="N87" i="90"/>
  <c r="M87" i="90"/>
  <c r="L87" i="90"/>
  <c r="J87" i="90"/>
  <c r="G87" i="90"/>
  <c r="F87" i="90"/>
  <c r="E87" i="90"/>
  <c r="D87" i="90"/>
  <c r="C87" i="90"/>
  <c r="O86" i="90"/>
  <c r="N86" i="90"/>
  <c r="M86" i="90"/>
  <c r="L86" i="90"/>
  <c r="J86" i="90"/>
  <c r="G86" i="90"/>
  <c r="F86" i="90"/>
  <c r="E86" i="90"/>
  <c r="D86" i="90"/>
  <c r="C86" i="90"/>
  <c r="O85" i="90"/>
  <c r="N85" i="90"/>
  <c r="M85" i="90"/>
  <c r="L85" i="90"/>
  <c r="J85" i="90"/>
  <c r="G85" i="90"/>
  <c r="F85" i="90"/>
  <c r="E85" i="90"/>
  <c r="D85" i="90"/>
  <c r="C85" i="90"/>
  <c r="A31" i="90"/>
  <c r="O15" i="90"/>
  <c r="D15" i="90"/>
  <c r="O14" i="90"/>
  <c r="D14" i="90"/>
  <c r="O13" i="90"/>
  <c r="D13" i="90"/>
  <c r="O12" i="90"/>
  <c r="D12" i="90"/>
  <c r="O11" i="90"/>
  <c r="O10" i="90"/>
  <c r="D10" i="90"/>
  <c r="O9" i="90"/>
  <c r="D9" i="90"/>
  <c r="O8" i="90"/>
  <c r="A7" i="90"/>
  <c r="A4" i="90"/>
  <c r="A2" i="90"/>
  <c r="Y1" i="90"/>
  <c r="S1" i="90"/>
  <c r="A64" i="90"/>
  <c r="O94" i="89"/>
  <c r="N94" i="89"/>
  <c r="M94" i="89"/>
  <c r="L94" i="89"/>
  <c r="K94" i="89"/>
  <c r="G94" i="89"/>
  <c r="F94" i="89"/>
  <c r="E94" i="89"/>
  <c r="D94" i="89"/>
  <c r="C94" i="89"/>
  <c r="O93" i="89"/>
  <c r="N93" i="89"/>
  <c r="M93" i="89"/>
  <c r="L93" i="89"/>
  <c r="K93" i="89"/>
  <c r="G93" i="89"/>
  <c r="F93" i="89"/>
  <c r="E93" i="89"/>
  <c r="D93" i="89"/>
  <c r="C93" i="89"/>
  <c r="O92" i="89"/>
  <c r="N92" i="89"/>
  <c r="M92" i="89"/>
  <c r="L92" i="89"/>
  <c r="J92" i="89"/>
  <c r="G92" i="89"/>
  <c r="F92" i="89"/>
  <c r="E92" i="89"/>
  <c r="D92" i="89"/>
  <c r="C92" i="89"/>
  <c r="O91" i="89"/>
  <c r="N91" i="89"/>
  <c r="M91" i="89"/>
  <c r="L91" i="89"/>
  <c r="J91" i="89"/>
  <c r="G91" i="89"/>
  <c r="F91" i="89"/>
  <c r="E91" i="89"/>
  <c r="D91" i="89"/>
  <c r="C91" i="89"/>
  <c r="O90" i="89"/>
  <c r="N90" i="89"/>
  <c r="M90" i="89"/>
  <c r="L90" i="89"/>
  <c r="J90" i="89"/>
  <c r="G90" i="89"/>
  <c r="F90" i="89"/>
  <c r="E90" i="89"/>
  <c r="D90" i="89"/>
  <c r="C90" i="89"/>
  <c r="O89" i="89"/>
  <c r="N89" i="89"/>
  <c r="M89" i="89"/>
  <c r="L89" i="89"/>
  <c r="J89" i="89"/>
  <c r="G89" i="89"/>
  <c r="F89" i="89"/>
  <c r="E89" i="89"/>
  <c r="D89" i="89"/>
  <c r="C89" i="89"/>
  <c r="O88" i="89"/>
  <c r="N88" i="89"/>
  <c r="M88" i="89"/>
  <c r="L88" i="89"/>
  <c r="J88" i="89"/>
  <c r="G88" i="89"/>
  <c r="F88" i="89"/>
  <c r="E88" i="89"/>
  <c r="D88" i="89"/>
  <c r="C88" i="89"/>
  <c r="O87" i="89"/>
  <c r="N87" i="89"/>
  <c r="M87" i="89"/>
  <c r="L87" i="89"/>
  <c r="J87" i="89"/>
  <c r="G87" i="89"/>
  <c r="F87" i="89"/>
  <c r="E87" i="89"/>
  <c r="D87" i="89"/>
  <c r="C87" i="89"/>
  <c r="O86" i="89"/>
  <c r="N86" i="89"/>
  <c r="M86" i="89"/>
  <c r="L86" i="89"/>
  <c r="J86" i="89"/>
  <c r="G86" i="89"/>
  <c r="F86" i="89"/>
  <c r="E86" i="89"/>
  <c r="D86" i="89"/>
  <c r="C86" i="89"/>
  <c r="O85" i="89"/>
  <c r="N85" i="89"/>
  <c r="M85" i="89"/>
  <c r="L85" i="89"/>
  <c r="J85" i="89"/>
  <c r="G85" i="89"/>
  <c r="F85" i="89"/>
  <c r="E85" i="89"/>
  <c r="D85" i="89"/>
  <c r="C85" i="89"/>
  <c r="S1" i="89"/>
  <c r="C82" i="89"/>
  <c r="A31" i="89"/>
  <c r="O15" i="89"/>
  <c r="D15" i="89"/>
  <c r="O14" i="89"/>
  <c r="D14" i="89"/>
  <c r="O13" i="89"/>
  <c r="D13" i="89"/>
  <c r="O12" i="89"/>
  <c r="D12" i="89"/>
  <c r="O11" i="89"/>
  <c r="O10" i="89"/>
  <c r="D10" i="89"/>
  <c r="O9" i="89"/>
  <c r="D9" i="89"/>
  <c r="O8" i="89"/>
  <c r="A7" i="89"/>
  <c r="A4" i="89"/>
  <c r="A2" i="89"/>
  <c r="Y1" i="89"/>
  <c r="A64" i="89"/>
  <c r="O94" i="88"/>
  <c r="N94" i="88"/>
  <c r="M94" i="88"/>
  <c r="L94" i="88"/>
  <c r="K94" i="88"/>
  <c r="G94" i="88"/>
  <c r="F94" i="88"/>
  <c r="E94" i="88"/>
  <c r="D94" i="88"/>
  <c r="C94" i="88"/>
  <c r="O93" i="88"/>
  <c r="N93" i="88"/>
  <c r="M93" i="88"/>
  <c r="L93" i="88"/>
  <c r="K93" i="88"/>
  <c r="G93" i="88"/>
  <c r="F93" i="88"/>
  <c r="E93" i="88"/>
  <c r="D93" i="88"/>
  <c r="C93" i="88"/>
  <c r="O92" i="88"/>
  <c r="N92" i="88"/>
  <c r="M92" i="88"/>
  <c r="L92" i="88"/>
  <c r="J92" i="88"/>
  <c r="G92" i="88"/>
  <c r="F92" i="88"/>
  <c r="E92" i="88"/>
  <c r="D92" i="88"/>
  <c r="C92" i="88"/>
  <c r="O91" i="88"/>
  <c r="N91" i="88"/>
  <c r="M91" i="88"/>
  <c r="L91" i="88"/>
  <c r="J91" i="88"/>
  <c r="G91" i="88"/>
  <c r="F91" i="88"/>
  <c r="E91" i="88"/>
  <c r="D91" i="88"/>
  <c r="C91" i="88"/>
  <c r="O90" i="88"/>
  <c r="N90" i="88"/>
  <c r="M90" i="88"/>
  <c r="L90" i="88"/>
  <c r="J90" i="88"/>
  <c r="G90" i="88"/>
  <c r="F90" i="88"/>
  <c r="E90" i="88"/>
  <c r="D90" i="88"/>
  <c r="C90" i="88"/>
  <c r="O89" i="88"/>
  <c r="N89" i="88"/>
  <c r="M89" i="88"/>
  <c r="L89" i="88"/>
  <c r="J89" i="88"/>
  <c r="G89" i="88"/>
  <c r="F89" i="88"/>
  <c r="E89" i="88"/>
  <c r="D89" i="88"/>
  <c r="C89" i="88"/>
  <c r="O88" i="88"/>
  <c r="N88" i="88"/>
  <c r="M88" i="88"/>
  <c r="L88" i="88"/>
  <c r="J88" i="88"/>
  <c r="G88" i="88"/>
  <c r="F88" i="88"/>
  <c r="E88" i="88"/>
  <c r="D88" i="88"/>
  <c r="C88" i="88"/>
  <c r="O87" i="88"/>
  <c r="N87" i="88"/>
  <c r="M87" i="88"/>
  <c r="L87" i="88"/>
  <c r="J87" i="88"/>
  <c r="G87" i="88"/>
  <c r="F87" i="88"/>
  <c r="E87" i="88"/>
  <c r="D87" i="88"/>
  <c r="C87" i="88"/>
  <c r="O86" i="88"/>
  <c r="N86" i="88"/>
  <c r="M86" i="88"/>
  <c r="L86" i="88"/>
  <c r="J86" i="88"/>
  <c r="G86" i="88"/>
  <c r="F86" i="88"/>
  <c r="E86" i="88"/>
  <c r="D86" i="88"/>
  <c r="C86" i="88"/>
  <c r="O85" i="88"/>
  <c r="N85" i="88"/>
  <c r="M85" i="88"/>
  <c r="L85" i="88"/>
  <c r="J85" i="88"/>
  <c r="G85" i="88"/>
  <c r="F85" i="88"/>
  <c r="E85" i="88"/>
  <c r="D85" i="88"/>
  <c r="C85" i="88"/>
  <c r="A31" i="88"/>
  <c r="O15" i="88"/>
  <c r="D15" i="88"/>
  <c r="O14" i="88"/>
  <c r="D14" i="88"/>
  <c r="O13" i="88"/>
  <c r="D13" i="88"/>
  <c r="O12" i="88"/>
  <c r="D12" i="88"/>
  <c r="O11" i="88"/>
  <c r="O10" i="88"/>
  <c r="D10" i="88"/>
  <c r="O9" i="88"/>
  <c r="D9" i="88"/>
  <c r="O8" i="88"/>
  <c r="A7" i="88"/>
  <c r="A4" i="88"/>
  <c r="A2" i="88"/>
  <c r="Y1" i="88"/>
  <c r="S1" i="88"/>
  <c r="A64" i="88"/>
  <c r="O94" i="87"/>
  <c r="N94" i="87"/>
  <c r="M94" i="87"/>
  <c r="L94" i="87"/>
  <c r="K94" i="87"/>
  <c r="G94" i="87"/>
  <c r="F94" i="87"/>
  <c r="E94" i="87"/>
  <c r="D94" i="87"/>
  <c r="C94" i="87"/>
  <c r="O93" i="87"/>
  <c r="N93" i="87"/>
  <c r="M93" i="87"/>
  <c r="L93" i="87"/>
  <c r="K93" i="87"/>
  <c r="G93" i="87"/>
  <c r="F93" i="87"/>
  <c r="E93" i="87"/>
  <c r="D93" i="87"/>
  <c r="C93" i="87"/>
  <c r="O92" i="87"/>
  <c r="N92" i="87"/>
  <c r="M92" i="87"/>
  <c r="L92" i="87"/>
  <c r="J92" i="87"/>
  <c r="G92" i="87"/>
  <c r="F92" i="87"/>
  <c r="E92" i="87"/>
  <c r="D92" i="87"/>
  <c r="C92" i="87"/>
  <c r="O91" i="87"/>
  <c r="N91" i="87"/>
  <c r="M91" i="87"/>
  <c r="L91" i="87"/>
  <c r="J91" i="87"/>
  <c r="G91" i="87"/>
  <c r="F91" i="87"/>
  <c r="E91" i="87"/>
  <c r="D91" i="87"/>
  <c r="C91" i="87"/>
  <c r="O90" i="87"/>
  <c r="N90" i="87"/>
  <c r="M90" i="87"/>
  <c r="L90" i="87"/>
  <c r="J90" i="87"/>
  <c r="G90" i="87"/>
  <c r="F90" i="87"/>
  <c r="E90" i="87"/>
  <c r="D90" i="87"/>
  <c r="C90" i="87"/>
  <c r="O89" i="87"/>
  <c r="N89" i="87"/>
  <c r="M89" i="87"/>
  <c r="L89" i="87"/>
  <c r="J89" i="87"/>
  <c r="G89" i="87"/>
  <c r="F89" i="87"/>
  <c r="E89" i="87"/>
  <c r="D89" i="87"/>
  <c r="C89" i="87"/>
  <c r="O88" i="87"/>
  <c r="N88" i="87"/>
  <c r="M88" i="87"/>
  <c r="L88" i="87"/>
  <c r="J88" i="87"/>
  <c r="G88" i="87"/>
  <c r="F88" i="87"/>
  <c r="E88" i="87"/>
  <c r="D88" i="87"/>
  <c r="C88" i="87"/>
  <c r="O87" i="87"/>
  <c r="N87" i="87"/>
  <c r="M87" i="87"/>
  <c r="L87" i="87"/>
  <c r="J87" i="87"/>
  <c r="G87" i="87"/>
  <c r="F87" i="87"/>
  <c r="E87" i="87"/>
  <c r="D87" i="87"/>
  <c r="C87" i="87"/>
  <c r="O86" i="87"/>
  <c r="N86" i="87"/>
  <c r="M86" i="87"/>
  <c r="L86" i="87"/>
  <c r="J86" i="87"/>
  <c r="G86" i="87"/>
  <c r="F86" i="87"/>
  <c r="E86" i="87"/>
  <c r="D86" i="87"/>
  <c r="C86" i="87"/>
  <c r="O85" i="87"/>
  <c r="N85" i="87"/>
  <c r="M85" i="87"/>
  <c r="L85" i="87"/>
  <c r="J85" i="87"/>
  <c r="G85" i="87"/>
  <c r="F85" i="87"/>
  <c r="E85" i="87"/>
  <c r="D85" i="87"/>
  <c r="C85" i="87"/>
  <c r="S1" i="87"/>
  <c r="C82" i="87"/>
  <c r="A31" i="87"/>
  <c r="O15" i="87"/>
  <c r="D15" i="87"/>
  <c r="O14" i="87"/>
  <c r="D14" i="87"/>
  <c r="O13" i="87"/>
  <c r="D13" i="87"/>
  <c r="O12" i="87"/>
  <c r="D12" i="87"/>
  <c r="O11" i="87"/>
  <c r="O10" i="87"/>
  <c r="D10" i="87"/>
  <c r="O9" i="87"/>
  <c r="D9" i="87"/>
  <c r="O8" i="87"/>
  <c r="A7" i="87"/>
  <c r="A4" i="87"/>
  <c r="A2" i="87"/>
  <c r="Y1" i="87"/>
  <c r="A64" i="87"/>
  <c r="O94" i="86"/>
  <c r="N94" i="86"/>
  <c r="M94" i="86"/>
  <c r="L94" i="86"/>
  <c r="K94" i="86"/>
  <c r="G94" i="86"/>
  <c r="F94" i="86"/>
  <c r="E94" i="86"/>
  <c r="D94" i="86"/>
  <c r="C94" i="86"/>
  <c r="O93" i="86"/>
  <c r="N93" i="86"/>
  <c r="M93" i="86"/>
  <c r="L93" i="86"/>
  <c r="K93" i="86"/>
  <c r="G93" i="86"/>
  <c r="F93" i="86"/>
  <c r="E93" i="86"/>
  <c r="D93" i="86"/>
  <c r="C93" i="86"/>
  <c r="O92" i="86"/>
  <c r="N92" i="86"/>
  <c r="M92" i="86"/>
  <c r="L92" i="86"/>
  <c r="J92" i="86"/>
  <c r="G92" i="86"/>
  <c r="F92" i="86"/>
  <c r="E92" i="86"/>
  <c r="D92" i="86"/>
  <c r="C92" i="86"/>
  <c r="O91" i="86"/>
  <c r="N91" i="86"/>
  <c r="M91" i="86"/>
  <c r="L91" i="86"/>
  <c r="J91" i="86"/>
  <c r="G91" i="86"/>
  <c r="F91" i="86"/>
  <c r="E91" i="86"/>
  <c r="D91" i="86"/>
  <c r="C91" i="86"/>
  <c r="O90" i="86"/>
  <c r="N90" i="86"/>
  <c r="M90" i="86"/>
  <c r="L90" i="86"/>
  <c r="J90" i="86"/>
  <c r="G90" i="86"/>
  <c r="F90" i="86"/>
  <c r="E90" i="86"/>
  <c r="D90" i="86"/>
  <c r="C90" i="86"/>
  <c r="O89" i="86"/>
  <c r="N89" i="86"/>
  <c r="M89" i="86"/>
  <c r="L89" i="86"/>
  <c r="J89" i="86"/>
  <c r="G89" i="86"/>
  <c r="F89" i="86"/>
  <c r="E89" i="86"/>
  <c r="D89" i="86"/>
  <c r="C89" i="86"/>
  <c r="O88" i="86"/>
  <c r="N88" i="86"/>
  <c r="M88" i="86"/>
  <c r="L88" i="86"/>
  <c r="J88" i="86"/>
  <c r="G88" i="86"/>
  <c r="F88" i="86"/>
  <c r="E88" i="86"/>
  <c r="D88" i="86"/>
  <c r="C88" i="86"/>
  <c r="O87" i="86"/>
  <c r="N87" i="86"/>
  <c r="M87" i="86"/>
  <c r="L87" i="86"/>
  <c r="J87" i="86"/>
  <c r="G87" i="86"/>
  <c r="F87" i="86"/>
  <c r="E87" i="86"/>
  <c r="D87" i="86"/>
  <c r="C87" i="86"/>
  <c r="O86" i="86"/>
  <c r="N86" i="86"/>
  <c r="M86" i="86"/>
  <c r="L86" i="86"/>
  <c r="J86" i="86"/>
  <c r="G86" i="86"/>
  <c r="F86" i="86"/>
  <c r="E86" i="86"/>
  <c r="D86" i="86"/>
  <c r="C86" i="86"/>
  <c r="O85" i="86"/>
  <c r="N85" i="86"/>
  <c r="M85" i="86"/>
  <c r="L85" i="86"/>
  <c r="J85" i="86"/>
  <c r="G85" i="86"/>
  <c r="F85" i="86"/>
  <c r="E85" i="86"/>
  <c r="D85" i="86"/>
  <c r="C85" i="86"/>
  <c r="A31" i="86"/>
  <c r="O15" i="86"/>
  <c r="D15" i="86"/>
  <c r="O14" i="86"/>
  <c r="D14" i="86"/>
  <c r="O13" i="86"/>
  <c r="D13" i="86"/>
  <c r="O12" i="86"/>
  <c r="D12" i="86"/>
  <c r="O11" i="86"/>
  <c r="O10" i="86"/>
  <c r="D10" i="86"/>
  <c r="O9" i="86"/>
  <c r="D9" i="86"/>
  <c r="O8" i="86"/>
  <c r="A7" i="86"/>
  <c r="A4" i="86"/>
  <c r="A2" i="86"/>
  <c r="Y1" i="86"/>
  <c r="S1" i="86"/>
  <c r="A64" i="86"/>
  <c r="O94" i="85"/>
  <c r="N94" i="85"/>
  <c r="M94" i="85"/>
  <c r="L94" i="85"/>
  <c r="K94" i="85"/>
  <c r="G94" i="85"/>
  <c r="F94" i="85"/>
  <c r="E94" i="85"/>
  <c r="D94" i="85"/>
  <c r="C94" i="85"/>
  <c r="O93" i="85"/>
  <c r="N93" i="85"/>
  <c r="M93" i="85"/>
  <c r="L93" i="85"/>
  <c r="K93" i="85"/>
  <c r="G93" i="85"/>
  <c r="F93" i="85"/>
  <c r="E93" i="85"/>
  <c r="D93" i="85"/>
  <c r="C93" i="85"/>
  <c r="O92" i="85"/>
  <c r="N92" i="85"/>
  <c r="M92" i="85"/>
  <c r="L92" i="85"/>
  <c r="J92" i="85"/>
  <c r="G92" i="85"/>
  <c r="F92" i="85"/>
  <c r="E92" i="85"/>
  <c r="D92" i="85"/>
  <c r="C92" i="85"/>
  <c r="O91" i="85"/>
  <c r="N91" i="85"/>
  <c r="M91" i="85"/>
  <c r="L91" i="85"/>
  <c r="J91" i="85"/>
  <c r="G91" i="85"/>
  <c r="F91" i="85"/>
  <c r="E91" i="85"/>
  <c r="D91" i="85"/>
  <c r="C91" i="85"/>
  <c r="O90" i="85"/>
  <c r="N90" i="85"/>
  <c r="M90" i="85"/>
  <c r="L90" i="85"/>
  <c r="J90" i="85"/>
  <c r="G90" i="85"/>
  <c r="F90" i="85"/>
  <c r="E90" i="85"/>
  <c r="D90" i="85"/>
  <c r="C90" i="85"/>
  <c r="O89" i="85"/>
  <c r="N89" i="85"/>
  <c r="M89" i="85"/>
  <c r="L89" i="85"/>
  <c r="J89" i="85"/>
  <c r="G89" i="85"/>
  <c r="F89" i="85"/>
  <c r="E89" i="85"/>
  <c r="D89" i="85"/>
  <c r="C89" i="85"/>
  <c r="O88" i="85"/>
  <c r="N88" i="85"/>
  <c r="M88" i="85"/>
  <c r="L88" i="85"/>
  <c r="J88" i="85"/>
  <c r="G88" i="85"/>
  <c r="F88" i="85"/>
  <c r="E88" i="85"/>
  <c r="D88" i="85"/>
  <c r="C88" i="85"/>
  <c r="O87" i="85"/>
  <c r="N87" i="85"/>
  <c r="M87" i="85"/>
  <c r="L87" i="85"/>
  <c r="J87" i="85"/>
  <c r="G87" i="85"/>
  <c r="F87" i="85"/>
  <c r="E87" i="85"/>
  <c r="D87" i="85"/>
  <c r="C87" i="85"/>
  <c r="O86" i="85"/>
  <c r="N86" i="85"/>
  <c r="M86" i="85"/>
  <c r="L86" i="85"/>
  <c r="J86" i="85"/>
  <c r="G86" i="85"/>
  <c r="F86" i="85"/>
  <c r="E86" i="85"/>
  <c r="D86" i="85"/>
  <c r="C86" i="85"/>
  <c r="O85" i="85"/>
  <c r="N85" i="85"/>
  <c r="M85" i="85"/>
  <c r="L85" i="85"/>
  <c r="J85" i="85"/>
  <c r="G85" i="85"/>
  <c r="F85" i="85"/>
  <c r="E85" i="85"/>
  <c r="D85" i="85"/>
  <c r="C85" i="85"/>
  <c r="S1" i="85"/>
  <c r="C82" i="85"/>
  <c r="A31" i="85"/>
  <c r="O15" i="85"/>
  <c r="D15" i="85"/>
  <c r="O14" i="85"/>
  <c r="D14" i="85"/>
  <c r="O13" i="85"/>
  <c r="D13" i="85"/>
  <c r="O12" i="85"/>
  <c r="D12" i="85"/>
  <c r="O11" i="85"/>
  <c r="O10" i="85"/>
  <c r="D10" i="85"/>
  <c r="O9" i="85"/>
  <c r="D9" i="85"/>
  <c r="O8" i="85"/>
  <c r="A7" i="85"/>
  <c r="A4" i="85"/>
  <c r="A2" i="85"/>
  <c r="Y1" i="85"/>
  <c r="A64" i="85"/>
  <c r="O94" i="84"/>
  <c r="N94" i="84"/>
  <c r="M94" i="84"/>
  <c r="L94" i="84"/>
  <c r="K94" i="84"/>
  <c r="G94" i="84"/>
  <c r="F94" i="84"/>
  <c r="E94" i="84"/>
  <c r="D94" i="84"/>
  <c r="C94" i="84"/>
  <c r="O93" i="84"/>
  <c r="N93" i="84"/>
  <c r="M93" i="84"/>
  <c r="L93" i="84"/>
  <c r="K93" i="84"/>
  <c r="G93" i="84"/>
  <c r="F93" i="84"/>
  <c r="E93" i="84"/>
  <c r="D93" i="84"/>
  <c r="C93" i="84"/>
  <c r="O92" i="84"/>
  <c r="N92" i="84"/>
  <c r="M92" i="84"/>
  <c r="L92" i="84"/>
  <c r="J92" i="84"/>
  <c r="G92" i="84"/>
  <c r="F92" i="84"/>
  <c r="E92" i="84"/>
  <c r="D92" i="84"/>
  <c r="C92" i="84"/>
  <c r="O91" i="84"/>
  <c r="N91" i="84"/>
  <c r="M91" i="84"/>
  <c r="L91" i="84"/>
  <c r="J91" i="84"/>
  <c r="G91" i="84"/>
  <c r="F91" i="84"/>
  <c r="E91" i="84"/>
  <c r="D91" i="84"/>
  <c r="C91" i="84"/>
  <c r="O90" i="84"/>
  <c r="N90" i="84"/>
  <c r="M90" i="84"/>
  <c r="L90" i="84"/>
  <c r="J90" i="84"/>
  <c r="G90" i="84"/>
  <c r="F90" i="84"/>
  <c r="E90" i="84"/>
  <c r="D90" i="84"/>
  <c r="C90" i="84"/>
  <c r="O89" i="84"/>
  <c r="N89" i="84"/>
  <c r="M89" i="84"/>
  <c r="L89" i="84"/>
  <c r="J89" i="84"/>
  <c r="G89" i="84"/>
  <c r="F89" i="84"/>
  <c r="E89" i="84"/>
  <c r="D89" i="84"/>
  <c r="C89" i="84"/>
  <c r="O88" i="84"/>
  <c r="N88" i="84"/>
  <c r="M88" i="84"/>
  <c r="L88" i="84"/>
  <c r="J88" i="84"/>
  <c r="G88" i="84"/>
  <c r="F88" i="84"/>
  <c r="E88" i="84"/>
  <c r="D88" i="84"/>
  <c r="C88" i="84"/>
  <c r="O87" i="84"/>
  <c r="N87" i="84"/>
  <c r="M87" i="84"/>
  <c r="L87" i="84"/>
  <c r="J87" i="84"/>
  <c r="G87" i="84"/>
  <c r="F87" i="84"/>
  <c r="E87" i="84"/>
  <c r="D87" i="84"/>
  <c r="C87" i="84"/>
  <c r="O86" i="84"/>
  <c r="N86" i="84"/>
  <c r="M86" i="84"/>
  <c r="L86" i="84"/>
  <c r="J86" i="84"/>
  <c r="G86" i="84"/>
  <c r="F86" i="84"/>
  <c r="E86" i="84"/>
  <c r="D86" i="84"/>
  <c r="C86" i="84"/>
  <c r="O85" i="84"/>
  <c r="N85" i="84"/>
  <c r="M85" i="84"/>
  <c r="L85" i="84"/>
  <c r="J85" i="84"/>
  <c r="G85" i="84"/>
  <c r="F85" i="84"/>
  <c r="E85" i="84"/>
  <c r="D85" i="84"/>
  <c r="C85" i="84"/>
  <c r="A31" i="84"/>
  <c r="O15" i="84"/>
  <c r="D15" i="84"/>
  <c r="O14" i="84"/>
  <c r="D14" i="84"/>
  <c r="O13" i="84"/>
  <c r="D13" i="84"/>
  <c r="O12" i="84"/>
  <c r="D12" i="84"/>
  <c r="O11" i="84"/>
  <c r="O10" i="84"/>
  <c r="D10" i="84"/>
  <c r="O9" i="84"/>
  <c r="D9" i="84"/>
  <c r="O8" i="84"/>
  <c r="A7" i="84"/>
  <c r="A4" i="84"/>
  <c r="A2" i="84"/>
  <c r="Y1" i="84"/>
  <c r="S1" i="84"/>
  <c r="A64" i="84"/>
  <c r="O94" i="83"/>
  <c r="N94" i="83"/>
  <c r="M94" i="83"/>
  <c r="L94" i="83"/>
  <c r="K94" i="83"/>
  <c r="G94" i="83"/>
  <c r="F94" i="83"/>
  <c r="E94" i="83"/>
  <c r="D94" i="83"/>
  <c r="C94" i="83"/>
  <c r="O93" i="83"/>
  <c r="N93" i="83"/>
  <c r="M93" i="83"/>
  <c r="L93" i="83"/>
  <c r="K93" i="83"/>
  <c r="G93" i="83"/>
  <c r="F93" i="83"/>
  <c r="E93" i="83"/>
  <c r="D93" i="83"/>
  <c r="C93" i="83"/>
  <c r="O92" i="83"/>
  <c r="N92" i="83"/>
  <c r="M92" i="83"/>
  <c r="L92" i="83"/>
  <c r="J92" i="83"/>
  <c r="G92" i="83"/>
  <c r="F92" i="83"/>
  <c r="E92" i="83"/>
  <c r="D92" i="83"/>
  <c r="C92" i="83"/>
  <c r="O91" i="83"/>
  <c r="N91" i="83"/>
  <c r="M91" i="83"/>
  <c r="L91" i="83"/>
  <c r="J91" i="83"/>
  <c r="G91" i="83"/>
  <c r="F91" i="83"/>
  <c r="E91" i="83"/>
  <c r="D91" i="83"/>
  <c r="C91" i="83"/>
  <c r="O90" i="83"/>
  <c r="N90" i="83"/>
  <c r="M90" i="83"/>
  <c r="L90" i="83"/>
  <c r="J90" i="83"/>
  <c r="G90" i="83"/>
  <c r="F90" i="83"/>
  <c r="E90" i="83"/>
  <c r="D90" i="83"/>
  <c r="C90" i="83"/>
  <c r="O89" i="83"/>
  <c r="N89" i="83"/>
  <c r="M89" i="83"/>
  <c r="L89" i="83"/>
  <c r="J89" i="83"/>
  <c r="G89" i="83"/>
  <c r="F89" i="83"/>
  <c r="E89" i="83"/>
  <c r="D89" i="83"/>
  <c r="C89" i="83"/>
  <c r="O88" i="83"/>
  <c r="N88" i="83"/>
  <c r="M88" i="83"/>
  <c r="L88" i="83"/>
  <c r="J88" i="83"/>
  <c r="G88" i="83"/>
  <c r="F88" i="83"/>
  <c r="E88" i="83"/>
  <c r="D88" i="83"/>
  <c r="C88" i="83"/>
  <c r="O87" i="83"/>
  <c r="N87" i="83"/>
  <c r="M87" i="83"/>
  <c r="L87" i="83"/>
  <c r="J87" i="83"/>
  <c r="G87" i="83"/>
  <c r="F87" i="83"/>
  <c r="E87" i="83"/>
  <c r="D87" i="83"/>
  <c r="C87" i="83"/>
  <c r="O86" i="83"/>
  <c r="N86" i="83"/>
  <c r="M86" i="83"/>
  <c r="L86" i="83"/>
  <c r="J86" i="83"/>
  <c r="G86" i="83"/>
  <c r="F86" i="83"/>
  <c r="E86" i="83"/>
  <c r="D86" i="83"/>
  <c r="C86" i="83"/>
  <c r="O85" i="83"/>
  <c r="N85" i="83"/>
  <c r="M85" i="83"/>
  <c r="L85" i="83"/>
  <c r="J85" i="83"/>
  <c r="G85" i="83"/>
  <c r="F85" i="83"/>
  <c r="E85" i="83"/>
  <c r="D85" i="83"/>
  <c r="C85" i="83"/>
  <c r="S1" i="83"/>
  <c r="C82" i="83"/>
  <c r="A31" i="83"/>
  <c r="O15" i="83"/>
  <c r="D15" i="83"/>
  <c r="O14" i="83"/>
  <c r="D14" i="83"/>
  <c r="O13" i="83"/>
  <c r="D13" i="83"/>
  <c r="O12" i="83"/>
  <c r="D12" i="83"/>
  <c r="O11" i="83"/>
  <c r="O10" i="83"/>
  <c r="D10" i="83"/>
  <c r="O9" i="83"/>
  <c r="D9" i="83"/>
  <c r="O8" i="83"/>
  <c r="A7" i="83"/>
  <c r="A4" i="83"/>
  <c r="A2" i="83"/>
  <c r="Y1" i="83"/>
  <c r="A64" i="83"/>
  <c r="O94" i="82"/>
  <c r="N94" i="82"/>
  <c r="M94" i="82"/>
  <c r="L94" i="82"/>
  <c r="K94" i="82"/>
  <c r="G94" i="82"/>
  <c r="F94" i="82"/>
  <c r="E94" i="82"/>
  <c r="D94" i="82"/>
  <c r="C94" i="82"/>
  <c r="O93" i="82"/>
  <c r="N93" i="82"/>
  <c r="M93" i="82"/>
  <c r="L93" i="82"/>
  <c r="K93" i="82"/>
  <c r="G93" i="82"/>
  <c r="F93" i="82"/>
  <c r="E93" i="82"/>
  <c r="D93" i="82"/>
  <c r="C93" i="82"/>
  <c r="O92" i="82"/>
  <c r="N92" i="82"/>
  <c r="M92" i="82"/>
  <c r="L92" i="82"/>
  <c r="J92" i="82"/>
  <c r="G92" i="82"/>
  <c r="F92" i="82"/>
  <c r="E92" i="82"/>
  <c r="D92" i="82"/>
  <c r="C92" i="82"/>
  <c r="O91" i="82"/>
  <c r="N91" i="82"/>
  <c r="M91" i="82"/>
  <c r="L91" i="82"/>
  <c r="J91" i="82"/>
  <c r="G91" i="82"/>
  <c r="F91" i="82"/>
  <c r="E91" i="82"/>
  <c r="D91" i="82"/>
  <c r="C91" i="82"/>
  <c r="O90" i="82"/>
  <c r="N90" i="82"/>
  <c r="M90" i="82"/>
  <c r="L90" i="82"/>
  <c r="J90" i="82"/>
  <c r="G90" i="82"/>
  <c r="F90" i="82"/>
  <c r="E90" i="82"/>
  <c r="D90" i="82"/>
  <c r="C90" i="82"/>
  <c r="O89" i="82"/>
  <c r="N89" i="82"/>
  <c r="M89" i="82"/>
  <c r="L89" i="82"/>
  <c r="J89" i="82"/>
  <c r="G89" i="82"/>
  <c r="F89" i="82"/>
  <c r="E89" i="82"/>
  <c r="D89" i="82"/>
  <c r="C89" i="82"/>
  <c r="O88" i="82"/>
  <c r="N88" i="82"/>
  <c r="M88" i="82"/>
  <c r="L88" i="82"/>
  <c r="J88" i="82"/>
  <c r="G88" i="82"/>
  <c r="F88" i="82"/>
  <c r="E88" i="82"/>
  <c r="D88" i="82"/>
  <c r="C88" i="82"/>
  <c r="O87" i="82"/>
  <c r="N87" i="82"/>
  <c r="M87" i="82"/>
  <c r="L87" i="82"/>
  <c r="J87" i="82"/>
  <c r="G87" i="82"/>
  <c r="F87" i="82"/>
  <c r="E87" i="82"/>
  <c r="D87" i="82"/>
  <c r="C87" i="82"/>
  <c r="O86" i="82"/>
  <c r="N86" i="82"/>
  <c r="M86" i="82"/>
  <c r="L86" i="82"/>
  <c r="J86" i="82"/>
  <c r="G86" i="82"/>
  <c r="F86" i="82"/>
  <c r="E86" i="82"/>
  <c r="D86" i="82"/>
  <c r="C86" i="82"/>
  <c r="O85" i="82"/>
  <c r="N85" i="82"/>
  <c r="M85" i="82"/>
  <c r="L85" i="82"/>
  <c r="J85" i="82"/>
  <c r="G85" i="82"/>
  <c r="F85" i="82"/>
  <c r="E85" i="82"/>
  <c r="D85" i="82"/>
  <c r="C85" i="82"/>
  <c r="A31" i="82"/>
  <c r="O15" i="82"/>
  <c r="D15" i="82"/>
  <c r="O14" i="82"/>
  <c r="D14" i="82"/>
  <c r="O13" i="82"/>
  <c r="D13" i="82"/>
  <c r="O12" i="82"/>
  <c r="D12" i="82"/>
  <c r="O11" i="82"/>
  <c r="O10" i="82"/>
  <c r="D10" i="82"/>
  <c r="O9" i="82"/>
  <c r="D9" i="82"/>
  <c r="O8" i="82"/>
  <c r="A7" i="82"/>
  <c r="A4" i="82"/>
  <c r="A2" i="82"/>
  <c r="Y1" i="82"/>
  <c r="S1" i="82"/>
  <c r="A64" i="82"/>
  <c r="O94" i="81"/>
  <c r="N94" i="81"/>
  <c r="M94" i="81"/>
  <c r="L94" i="81"/>
  <c r="K94" i="81"/>
  <c r="G94" i="81"/>
  <c r="F94" i="81"/>
  <c r="E94" i="81"/>
  <c r="D94" i="81"/>
  <c r="C94" i="81"/>
  <c r="O93" i="81"/>
  <c r="N93" i="81"/>
  <c r="M93" i="81"/>
  <c r="L93" i="81"/>
  <c r="K93" i="81"/>
  <c r="G93" i="81"/>
  <c r="F93" i="81"/>
  <c r="E93" i="81"/>
  <c r="D93" i="81"/>
  <c r="C93" i="81"/>
  <c r="O92" i="81"/>
  <c r="N92" i="81"/>
  <c r="M92" i="81"/>
  <c r="L92" i="81"/>
  <c r="J92" i="81"/>
  <c r="G92" i="81"/>
  <c r="F92" i="81"/>
  <c r="E92" i="81"/>
  <c r="D92" i="81"/>
  <c r="C92" i="81"/>
  <c r="O91" i="81"/>
  <c r="N91" i="81"/>
  <c r="M91" i="81"/>
  <c r="L91" i="81"/>
  <c r="J91" i="81"/>
  <c r="G91" i="81"/>
  <c r="F91" i="81"/>
  <c r="E91" i="81"/>
  <c r="D91" i="81"/>
  <c r="C91" i="81"/>
  <c r="O90" i="81"/>
  <c r="N90" i="81"/>
  <c r="M90" i="81"/>
  <c r="L90" i="81"/>
  <c r="J90" i="81"/>
  <c r="G90" i="81"/>
  <c r="F90" i="81"/>
  <c r="E90" i="81"/>
  <c r="D90" i="81"/>
  <c r="C90" i="81"/>
  <c r="O89" i="81"/>
  <c r="N89" i="81"/>
  <c r="M89" i="81"/>
  <c r="L89" i="81"/>
  <c r="J89" i="81"/>
  <c r="G89" i="81"/>
  <c r="F89" i="81"/>
  <c r="E89" i="81"/>
  <c r="D89" i="81"/>
  <c r="C89" i="81"/>
  <c r="O88" i="81"/>
  <c r="N88" i="81"/>
  <c r="M88" i="81"/>
  <c r="L88" i="81"/>
  <c r="J88" i="81"/>
  <c r="G88" i="81"/>
  <c r="F88" i="81"/>
  <c r="E88" i="81"/>
  <c r="D88" i="81"/>
  <c r="C88" i="81"/>
  <c r="O87" i="81"/>
  <c r="N87" i="81"/>
  <c r="M87" i="81"/>
  <c r="L87" i="81"/>
  <c r="J87" i="81"/>
  <c r="G87" i="81"/>
  <c r="F87" i="81"/>
  <c r="E87" i="81"/>
  <c r="D87" i="81"/>
  <c r="C87" i="81"/>
  <c r="O86" i="81"/>
  <c r="N86" i="81"/>
  <c r="M86" i="81"/>
  <c r="L86" i="81"/>
  <c r="J86" i="81"/>
  <c r="G86" i="81"/>
  <c r="F86" i="81"/>
  <c r="E86" i="81"/>
  <c r="D86" i="81"/>
  <c r="C86" i="81"/>
  <c r="O85" i="81"/>
  <c r="N85" i="81"/>
  <c r="M85" i="81"/>
  <c r="L85" i="81"/>
  <c r="J85" i="81"/>
  <c r="G85" i="81"/>
  <c r="F85" i="81"/>
  <c r="E85" i="81"/>
  <c r="D85" i="81"/>
  <c r="C85" i="81"/>
  <c r="S1" i="81"/>
  <c r="C82" i="81"/>
  <c r="A31" i="81"/>
  <c r="O15" i="81"/>
  <c r="D15" i="81"/>
  <c r="O14" i="81"/>
  <c r="D14" i="81"/>
  <c r="O13" i="81"/>
  <c r="D13" i="81"/>
  <c r="O12" i="81"/>
  <c r="D12" i="81"/>
  <c r="O11" i="81"/>
  <c r="O10" i="81"/>
  <c r="D10" i="81"/>
  <c r="O9" i="81"/>
  <c r="D9" i="81"/>
  <c r="O8" i="81"/>
  <c r="A7" i="81"/>
  <c r="A4" i="81"/>
  <c r="A2" i="81"/>
  <c r="Y1" i="81"/>
  <c r="A64" i="81"/>
  <c r="O94" i="80"/>
  <c r="N94" i="80"/>
  <c r="M94" i="80"/>
  <c r="L94" i="80"/>
  <c r="K94" i="80"/>
  <c r="G94" i="80"/>
  <c r="F94" i="80"/>
  <c r="E94" i="80"/>
  <c r="D94" i="80"/>
  <c r="C94" i="80"/>
  <c r="O93" i="80"/>
  <c r="N93" i="80"/>
  <c r="M93" i="80"/>
  <c r="L93" i="80"/>
  <c r="K93" i="80"/>
  <c r="G93" i="80"/>
  <c r="F93" i="80"/>
  <c r="E93" i="80"/>
  <c r="D93" i="80"/>
  <c r="C93" i="80"/>
  <c r="O92" i="80"/>
  <c r="N92" i="80"/>
  <c r="M92" i="80"/>
  <c r="L92" i="80"/>
  <c r="J92" i="80"/>
  <c r="G92" i="80"/>
  <c r="F92" i="80"/>
  <c r="E92" i="80"/>
  <c r="D92" i="80"/>
  <c r="C92" i="80"/>
  <c r="O91" i="80"/>
  <c r="N91" i="80"/>
  <c r="M91" i="80"/>
  <c r="L91" i="80"/>
  <c r="J91" i="80"/>
  <c r="G91" i="80"/>
  <c r="F91" i="80"/>
  <c r="E91" i="80"/>
  <c r="D91" i="80"/>
  <c r="C91" i="80"/>
  <c r="O90" i="80"/>
  <c r="N90" i="80"/>
  <c r="M90" i="80"/>
  <c r="L90" i="80"/>
  <c r="J90" i="80"/>
  <c r="G90" i="80"/>
  <c r="F90" i="80"/>
  <c r="E90" i="80"/>
  <c r="D90" i="80"/>
  <c r="C90" i="80"/>
  <c r="O89" i="80"/>
  <c r="N89" i="80"/>
  <c r="M89" i="80"/>
  <c r="L89" i="80"/>
  <c r="J89" i="80"/>
  <c r="G89" i="80"/>
  <c r="F89" i="80"/>
  <c r="E89" i="80"/>
  <c r="D89" i="80"/>
  <c r="C89" i="80"/>
  <c r="O88" i="80"/>
  <c r="N88" i="80"/>
  <c r="M88" i="80"/>
  <c r="L88" i="80"/>
  <c r="J88" i="80"/>
  <c r="G88" i="80"/>
  <c r="F88" i="80"/>
  <c r="E88" i="80"/>
  <c r="D88" i="80"/>
  <c r="C88" i="80"/>
  <c r="O87" i="80"/>
  <c r="N87" i="80"/>
  <c r="M87" i="80"/>
  <c r="L87" i="80"/>
  <c r="J87" i="80"/>
  <c r="G87" i="80"/>
  <c r="F87" i="80"/>
  <c r="E87" i="80"/>
  <c r="D87" i="80"/>
  <c r="C87" i="80"/>
  <c r="O86" i="80"/>
  <c r="N86" i="80"/>
  <c r="M86" i="80"/>
  <c r="L86" i="80"/>
  <c r="J86" i="80"/>
  <c r="G86" i="80"/>
  <c r="F86" i="80"/>
  <c r="E86" i="80"/>
  <c r="D86" i="80"/>
  <c r="C86" i="80"/>
  <c r="O85" i="80"/>
  <c r="N85" i="80"/>
  <c r="M85" i="80"/>
  <c r="L85" i="80"/>
  <c r="J85" i="80"/>
  <c r="G85" i="80"/>
  <c r="F85" i="80"/>
  <c r="E85" i="80"/>
  <c r="D85" i="80"/>
  <c r="C85" i="80"/>
  <c r="A31" i="80"/>
  <c r="O15" i="80"/>
  <c r="D15" i="80"/>
  <c r="O14" i="80"/>
  <c r="D14" i="80"/>
  <c r="O13" i="80"/>
  <c r="D13" i="80"/>
  <c r="O12" i="80"/>
  <c r="D12" i="80"/>
  <c r="O11" i="80"/>
  <c r="O10" i="80"/>
  <c r="D10" i="80"/>
  <c r="O9" i="80"/>
  <c r="D9" i="80"/>
  <c r="O8" i="80"/>
  <c r="A7" i="80"/>
  <c r="A4" i="80"/>
  <c r="A2" i="80"/>
  <c r="Y1" i="80"/>
  <c r="S1" i="80"/>
  <c r="A64" i="80"/>
  <c r="O94" i="79"/>
  <c r="N94" i="79"/>
  <c r="M94" i="79"/>
  <c r="L94" i="79"/>
  <c r="K94" i="79"/>
  <c r="G94" i="79"/>
  <c r="F94" i="79"/>
  <c r="E94" i="79"/>
  <c r="D94" i="79"/>
  <c r="C94" i="79"/>
  <c r="O93" i="79"/>
  <c r="N93" i="79"/>
  <c r="M93" i="79"/>
  <c r="L93" i="79"/>
  <c r="K93" i="79"/>
  <c r="G93" i="79"/>
  <c r="F93" i="79"/>
  <c r="E93" i="79"/>
  <c r="D93" i="79"/>
  <c r="C93" i="79"/>
  <c r="O92" i="79"/>
  <c r="N92" i="79"/>
  <c r="M92" i="79"/>
  <c r="L92" i="79"/>
  <c r="J92" i="79"/>
  <c r="G92" i="79"/>
  <c r="F92" i="79"/>
  <c r="E92" i="79"/>
  <c r="D92" i="79"/>
  <c r="C92" i="79"/>
  <c r="O91" i="79"/>
  <c r="N91" i="79"/>
  <c r="M91" i="79"/>
  <c r="L91" i="79"/>
  <c r="J91" i="79"/>
  <c r="G91" i="79"/>
  <c r="F91" i="79"/>
  <c r="E91" i="79"/>
  <c r="D91" i="79"/>
  <c r="C91" i="79"/>
  <c r="O90" i="79"/>
  <c r="N90" i="79"/>
  <c r="M90" i="79"/>
  <c r="L90" i="79"/>
  <c r="J90" i="79"/>
  <c r="G90" i="79"/>
  <c r="F90" i="79"/>
  <c r="E90" i="79"/>
  <c r="D90" i="79"/>
  <c r="C90" i="79"/>
  <c r="O89" i="79"/>
  <c r="N89" i="79"/>
  <c r="M89" i="79"/>
  <c r="L89" i="79"/>
  <c r="J89" i="79"/>
  <c r="G89" i="79"/>
  <c r="F89" i="79"/>
  <c r="E89" i="79"/>
  <c r="D89" i="79"/>
  <c r="C89" i="79"/>
  <c r="O88" i="79"/>
  <c r="N88" i="79"/>
  <c r="M88" i="79"/>
  <c r="L88" i="79"/>
  <c r="J88" i="79"/>
  <c r="G88" i="79"/>
  <c r="F88" i="79"/>
  <c r="E88" i="79"/>
  <c r="D88" i="79"/>
  <c r="C88" i="79"/>
  <c r="O87" i="79"/>
  <c r="N87" i="79"/>
  <c r="M87" i="79"/>
  <c r="L87" i="79"/>
  <c r="J87" i="79"/>
  <c r="G87" i="79"/>
  <c r="F87" i="79"/>
  <c r="E87" i="79"/>
  <c r="D87" i="79"/>
  <c r="C87" i="79"/>
  <c r="O86" i="79"/>
  <c r="N86" i="79"/>
  <c r="M86" i="79"/>
  <c r="L86" i="79"/>
  <c r="J86" i="79"/>
  <c r="G86" i="79"/>
  <c r="F86" i="79"/>
  <c r="E86" i="79"/>
  <c r="D86" i="79"/>
  <c r="C86" i="79"/>
  <c r="O85" i="79"/>
  <c r="N85" i="79"/>
  <c r="M85" i="79"/>
  <c r="L85" i="79"/>
  <c r="J85" i="79"/>
  <c r="G85" i="79"/>
  <c r="F85" i="79"/>
  <c r="E85" i="79"/>
  <c r="D85" i="79"/>
  <c r="C85" i="79"/>
  <c r="S1" i="79"/>
  <c r="C82" i="79"/>
  <c r="A31" i="79"/>
  <c r="O15" i="79"/>
  <c r="D15" i="79"/>
  <c r="O14" i="79"/>
  <c r="D14" i="79"/>
  <c r="O13" i="79"/>
  <c r="D13" i="79"/>
  <c r="O12" i="79"/>
  <c r="D12" i="79"/>
  <c r="O11" i="79"/>
  <c r="O10" i="79"/>
  <c r="D10" i="79"/>
  <c r="O9" i="79"/>
  <c r="D9" i="79"/>
  <c r="O8" i="79"/>
  <c r="A7" i="79"/>
  <c r="A4" i="79"/>
  <c r="A2" i="79"/>
  <c r="Y1" i="79"/>
  <c r="A64" i="79"/>
  <c r="O94" i="78"/>
  <c r="N94" i="78"/>
  <c r="M94" i="78"/>
  <c r="L94" i="78"/>
  <c r="K94" i="78"/>
  <c r="G94" i="78"/>
  <c r="F94" i="78"/>
  <c r="E94" i="78"/>
  <c r="D94" i="78"/>
  <c r="C94" i="78"/>
  <c r="O93" i="78"/>
  <c r="N93" i="78"/>
  <c r="M93" i="78"/>
  <c r="L93" i="78"/>
  <c r="K93" i="78"/>
  <c r="G93" i="78"/>
  <c r="F93" i="78"/>
  <c r="E93" i="78"/>
  <c r="D93" i="78"/>
  <c r="C93" i="78"/>
  <c r="O92" i="78"/>
  <c r="N92" i="78"/>
  <c r="M92" i="78"/>
  <c r="L92" i="78"/>
  <c r="J92" i="78"/>
  <c r="G92" i="78"/>
  <c r="F92" i="78"/>
  <c r="E92" i="78"/>
  <c r="D92" i="78"/>
  <c r="C92" i="78"/>
  <c r="O91" i="78"/>
  <c r="N91" i="78"/>
  <c r="M91" i="78"/>
  <c r="L91" i="78"/>
  <c r="J91" i="78"/>
  <c r="G91" i="78"/>
  <c r="F91" i="78"/>
  <c r="E91" i="78"/>
  <c r="D91" i="78"/>
  <c r="C91" i="78"/>
  <c r="O90" i="78"/>
  <c r="N90" i="78"/>
  <c r="M90" i="78"/>
  <c r="L90" i="78"/>
  <c r="J90" i="78"/>
  <c r="G90" i="78"/>
  <c r="F90" i="78"/>
  <c r="E90" i="78"/>
  <c r="D90" i="78"/>
  <c r="C90" i="78"/>
  <c r="O89" i="78"/>
  <c r="N89" i="78"/>
  <c r="M89" i="78"/>
  <c r="L89" i="78"/>
  <c r="J89" i="78"/>
  <c r="G89" i="78"/>
  <c r="F89" i="78"/>
  <c r="E89" i="78"/>
  <c r="D89" i="78"/>
  <c r="C89" i="78"/>
  <c r="O88" i="78"/>
  <c r="N88" i="78"/>
  <c r="M88" i="78"/>
  <c r="L88" i="78"/>
  <c r="J88" i="78"/>
  <c r="G88" i="78"/>
  <c r="F88" i="78"/>
  <c r="E88" i="78"/>
  <c r="D88" i="78"/>
  <c r="C88" i="78"/>
  <c r="O87" i="78"/>
  <c r="N87" i="78"/>
  <c r="M87" i="78"/>
  <c r="L87" i="78"/>
  <c r="J87" i="78"/>
  <c r="G87" i="78"/>
  <c r="F87" i="78"/>
  <c r="E87" i="78"/>
  <c r="D87" i="78"/>
  <c r="C87" i="78"/>
  <c r="O86" i="78"/>
  <c r="N86" i="78"/>
  <c r="M86" i="78"/>
  <c r="L86" i="78"/>
  <c r="J86" i="78"/>
  <c r="G86" i="78"/>
  <c r="F86" i="78"/>
  <c r="E86" i="78"/>
  <c r="D86" i="78"/>
  <c r="C86" i="78"/>
  <c r="O85" i="78"/>
  <c r="N85" i="78"/>
  <c r="M85" i="78"/>
  <c r="L85" i="78"/>
  <c r="J85" i="78"/>
  <c r="G85" i="78"/>
  <c r="F85" i="78"/>
  <c r="E85" i="78"/>
  <c r="D85" i="78"/>
  <c r="C85" i="78"/>
  <c r="A31" i="78"/>
  <c r="O15" i="78"/>
  <c r="D15" i="78"/>
  <c r="O14" i="78"/>
  <c r="D14" i="78"/>
  <c r="O13" i="78"/>
  <c r="D13" i="78"/>
  <c r="O12" i="78"/>
  <c r="D12" i="78"/>
  <c r="O11" i="78"/>
  <c r="O10" i="78"/>
  <c r="D10" i="78"/>
  <c r="O9" i="78"/>
  <c r="D9" i="78"/>
  <c r="O8" i="78"/>
  <c r="A7" i="78"/>
  <c r="A4" i="78"/>
  <c r="A2" i="78"/>
  <c r="Y1" i="78"/>
  <c r="S1" i="78"/>
  <c r="A64" i="78"/>
  <c r="O94" i="77"/>
  <c r="N94" i="77"/>
  <c r="M94" i="77"/>
  <c r="L94" i="77"/>
  <c r="K94" i="77"/>
  <c r="G94" i="77"/>
  <c r="F94" i="77"/>
  <c r="E94" i="77"/>
  <c r="D94" i="77"/>
  <c r="C94" i="77"/>
  <c r="O93" i="77"/>
  <c r="N93" i="77"/>
  <c r="M93" i="77"/>
  <c r="L93" i="77"/>
  <c r="K93" i="77"/>
  <c r="G93" i="77"/>
  <c r="F93" i="77"/>
  <c r="E93" i="77"/>
  <c r="D93" i="77"/>
  <c r="C93" i="77"/>
  <c r="O92" i="77"/>
  <c r="N92" i="77"/>
  <c r="M92" i="77"/>
  <c r="L92" i="77"/>
  <c r="J92" i="77"/>
  <c r="G92" i="77"/>
  <c r="F92" i="77"/>
  <c r="E92" i="77"/>
  <c r="D92" i="77"/>
  <c r="C92" i="77"/>
  <c r="O91" i="77"/>
  <c r="N91" i="77"/>
  <c r="M91" i="77"/>
  <c r="L91" i="77"/>
  <c r="J91" i="77"/>
  <c r="G91" i="77"/>
  <c r="F91" i="77"/>
  <c r="E91" i="77"/>
  <c r="D91" i="77"/>
  <c r="C91" i="77"/>
  <c r="O90" i="77"/>
  <c r="N90" i="77"/>
  <c r="M90" i="77"/>
  <c r="L90" i="77"/>
  <c r="J90" i="77"/>
  <c r="G90" i="77"/>
  <c r="F90" i="77"/>
  <c r="E90" i="77"/>
  <c r="D90" i="77"/>
  <c r="C90" i="77"/>
  <c r="O89" i="77"/>
  <c r="N89" i="77"/>
  <c r="M89" i="77"/>
  <c r="L89" i="77"/>
  <c r="J89" i="77"/>
  <c r="G89" i="77"/>
  <c r="F89" i="77"/>
  <c r="E89" i="77"/>
  <c r="D89" i="77"/>
  <c r="C89" i="77"/>
  <c r="O88" i="77"/>
  <c r="N88" i="77"/>
  <c r="M88" i="77"/>
  <c r="L88" i="77"/>
  <c r="J88" i="77"/>
  <c r="G88" i="77"/>
  <c r="F88" i="77"/>
  <c r="E88" i="77"/>
  <c r="D88" i="77"/>
  <c r="C88" i="77"/>
  <c r="O87" i="77"/>
  <c r="N87" i="77"/>
  <c r="M87" i="77"/>
  <c r="L87" i="77"/>
  <c r="J87" i="77"/>
  <c r="G87" i="77"/>
  <c r="F87" i="77"/>
  <c r="E87" i="77"/>
  <c r="D87" i="77"/>
  <c r="C87" i="77"/>
  <c r="O86" i="77"/>
  <c r="N86" i="77"/>
  <c r="M86" i="77"/>
  <c r="L86" i="77"/>
  <c r="J86" i="77"/>
  <c r="G86" i="77"/>
  <c r="F86" i="77"/>
  <c r="E86" i="77"/>
  <c r="D86" i="77"/>
  <c r="C86" i="77"/>
  <c r="O85" i="77"/>
  <c r="N85" i="77"/>
  <c r="M85" i="77"/>
  <c r="L85" i="77"/>
  <c r="J85" i="77"/>
  <c r="G85" i="77"/>
  <c r="F85" i="77"/>
  <c r="E85" i="77"/>
  <c r="D85" i="77"/>
  <c r="C85" i="77"/>
  <c r="S1" i="77"/>
  <c r="C82" i="77"/>
  <c r="A31" i="77"/>
  <c r="O15" i="77"/>
  <c r="D15" i="77"/>
  <c r="O14" i="77"/>
  <c r="D14" i="77"/>
  <c r="O13" i="77"/>
  <c r="D13" i="77"/>
  <c r="O12" i="77"/>
  <c r="D12" i="77"/>
  <c r="O11" i="77"/>
  <c r="O10" i="77"/>
  <c r="D10" i="77"/>
  <c r="O9" i="77"/>
  <c r="D9" i="77"/>
  <c r="O8" i="77"/>
  <c r="A7" i="77"/>
  <c r="A4" i="77"/>
  <c r="A2" i="77"/>
  <c r="Y1" i="77"/>
  <c r="A64" i="77"/>
  <c r="O94" i="76"/>
  <c r="N94" i="76"/>
  <c r="M94" i="76"/>
  <c r="L94" i="76"/>
  <c r="K94" i="76"/>
  <c r="G94" i="76"/>
  <c r="F94" i="76"/>
  <c r="E94" i="76"/>
  <c r="D94" i="76"/>
  <c r="C94" i="76"/>
  <c r="O93" i="76"/>
  <c r="N93" i="76"/>
  <c r="M93" i="76"/>
  <c r="L93" i="76"/>
  <c r="K93" i="76"/>
  <c r="G93" i="76"/>
  <c r="F93" i="76"/>
  <c r="E93" i="76"/>
  <c r="D93" i="76"/>
  <c r="C93" i="76"/>
  <c r="O92" i="76"/>
  <c r="N92" i="76"/>
  <c r="M92" i="76"/>
  <c r="L92" i="76"/>
  <c r="J92" i="76"/>
  <c r="G92" i="76"/>
  <c r="F92" i="76"/>
  <c r="E92" i="76"/>
  <c r="D92" i="76"/>
  <c r="C92" i="76"/>
  <c r="O91" i="76"/>
  <c r="N91" i="76"/>
  <c r="M91" i="76"/>
  <c r="L91" i="76"/>
  <c r="J91" i="76"/>
  <c r="G91" i="76"/>
  <c r="F91" i="76"/>
  <c r="E91" i="76"/>
  <c r="D91" i="76"/>
  <c r="C91" i="76"/>
  <c r="O90" i="76"/>
  <c r="N90" i="76"/>
  <c r="M90" i="76"/>
  <c r="L90" i="76"/>
  <c r="J90" i="76"/>
  <c r="G90" i="76"/>
  <c r="F90" i="76"/>
  <c r="E90" i="76"/>
  <c r="D90" i="76"/>
  <c r="C90" i="76"/>
  <c r="O89" i="76"/>
  <c r="N89" i="76"/>
  <c r="M89" i="76"/>
  <c r="L89" i="76"/>
  <c r="J89" i="76"/>
  <c r="G89" i="76"/>
  <c r="F89" i="76"/>
  <c r="E89" i="76"/>
  <c r="D89" i="76"/>
  <c r="C89" i="76"/>
  <c r="O88" i="76"/>
  <c r="N88" i="76"/>
  <c r="M88" i="76"/>
  <c r="L88" i="76"/>
  <c r="J88" i="76"/>
  <c r="G88" i="76"/>
  <c r="F88" i="76"/>
  <c r="E88" i="76"/>
  <c r="D88" i="76"/>
  <c r="C88" i="76"/>
  <c r="O87" i="76"/>
  <c r="N87" i="76"/>
  <c r="M87" i="76"/>
  <c r="L87" i="76"/>
  <c r="J87" i="76"/>
  <c r="G87" i="76"/>
  <c r="F87" i="76"/>
  <c r="E87" i="76"/>
  <c r="D87" i="76"/>
  <c r="C87" i="76"/>
  <c r="O86" i="76"/>
  <c r="N86" i="76"/>
  <c r="M86" i="76"/>
  <c r="L86" i="76"/>
  <c r="J86" i="76"/>
  <c r="G86" i="76"/>
  <c r="F86" i="76"/>
  <c r="E86" i="76"/>
  <c r="D86" i="76"/>
  <c r="C86" i="76"/>
  <c r="O85" i="76"/>
  <c r="N85" i="76"/>
  <c r="M85" i="76"/>
  <c r="L85" i="76"/>
  <c r="J85" i="76"/>
  <c r="G85" i="76"/>
  <c r="F85" i="76"/>
  <c r="E85" i="76"/>
  <c r="D85" i="76"/>
  <c r="C85" i="76"/>
  <c r="A31" i="76"/>
  <c r="O15" i="76"/>
  <c r="D15" i="76"/>
  <c r="O14" i="76"/>
  <c r="D14" i="76"/>
  <c r="O13" i="76"/>
  <c r="D13" i="76"/>
  <c r="O12" i="76"/>
  <c r="D12" i="76"/>
  <c r="O11" i="76"/>
  <c r="O10" i="76"/>
  <c r="D10" i="76"/>
  <c r="O9" i="76"/>
  <c r="D9" i="76"/>
  <c r="O8" i="76"/>
  <c r="A7" i="76"/>
  <c r="A4" i="76"/>
  <c r="A2" i="76"/>
  <c r="Y1" i="76"/>
  <c r="S1" i="76"/>
  <c r="A64" i="76"/>
  <c r="O94" i="75"/>
  <c r="N94" i="75"/>
  <c r="M94" i="75"/>
  <c r="L94" i="75"/>
  <c r="K94" i="75"/>
  <c r="G94" i="75"/>
  <c r="F94" i="75"/>
  <c r="E94" i="75"/>
  <c r="D94" i="75"/>
  <c r="C94" i="75"/>
  <c r="O93" i="75"/>
  <c r="N93" i="75"/>
  <c r="M93" i="75"/>
  <c r="L93" i="75"/>
  <c r="K93" i="75"/>
  <c r="G93" i="75"/>
  <c r="F93" i="75"/>
  <c r="E93" i="75"/>
  <c r="D93" i="75"/>
  <c r="C93" i="75"/>
  <c r="O92" i="75"/>
  <c r="N92" i="75"/>
  <c r="M92" i="75"/>
  <c r="L92" i="75"/>
  <c r="J92" i="75"/>
  <c r="G92" i="75"/>
  <c r="F92" i="75"/>
  <c r="E92" i="75"/>
  <c r="D92" i="75"/>
  <c r="C92" i="75"/>
  <c r="O91" i="75"/>
  <c r="N91" i="75"/>
  <c r="M91" i="75"/>
  <c r="L91" i="75"/>
  <c r="J91" i="75"/>
  <c r="G91" i="75"/>
  <c r="F91" i="75"/>
  <c r="E91" i="75"/>
  <c r="D91" i="75"/>
  <c r="C91" i="75"/>
  <c r="O90" i="75"/>
  <c r="N90" i="75"/>
  <c r="M90" i="75"/>
  <c r="L90" i="75"/>
  <c r="J90" i="75"/>
  <c r="G90" i="75"/>
  <c r="F90" i="75"/>
  <c r="E90" i="75"/>
  <c r="D90" i="75"/>
  <c r="C90" i="75"/>
  <c r="O89" i="75"/>
  <c r="N89" i="75"/>
  <c r="M89" i="75"/>
  <c r="L89" i="75"/>
  <c r="J89" i="75"/>
  <c r="G89" i="75"/>
  <c r="F89" i="75"/>
  <c r="E89" i="75"/>
  <c r="D89" i="75"/>
  <c r="C89" i="75"/>
  <c r="O88" i="75"/>
  <c r="N88" i="75"/>
  <c r="M88" i="75"/>
  <c r="L88" i="75"/>
  <c r="J88" i="75"/>
  <c r="G88" i="75"/>
  <c r="F88" i="75"/>
  <c r="E88" i="75"/>
  <c r="D88" i="75"/>
  <c r="C88" i="75"/>
  <c r="O87" i="75"/>
  <c r="N87" i="75"/>
  <c r="M87" i="75"/>
  <c r="L87" i="75"/>
  <c r="J87" i="75"/>
  <c r="G87" i="75"/>
  <c r="F87" i="75"/>
  <c r="E87" i="75"/>
  <c r="D87" i="75"/>
  <c r="C87" i="75"/>
  <c r="O86" i="75"/>
  <c r="N86" i="75"/>
  <c r="M86" i="75"/>
  <c r="L86" i="75"/>
  <c r="J86" i="75"/>
  <c r="G86" i="75"/>
  <c r="F86" i="75"/>
  <c r="E86" i="75"/>
  <c r="D86" i="75"/>
  <c r="C86" i="75"/>
  <c r="O85" i="75"/>
  <c r="N85" i="75"/>
  <c r="M85" i="75"/>
  <c r="L85" i="75"/>
  <c r="J85" i="75"/>
  <c r="G85" i="75"/>
  <c r="F85" i="75"/>
  <c r="E85" i="75"/>
  <c r="D85" i="75"/>
  <c r="C85" i="75"/>
  <c r="S1" i="75"/>
  <c r="C82" i="75"/>
  <c r="A31" i="75"/>
  <c r="O15" i="75"/>
  <c r="D15" i="75"/>
  <c r="O14" i="75"/>
  <c r="D14" i="75"/>
  <c r="O13" i="75"/>
  <c r="D13" i="75"/>
  <c r="O12" i="75"/>
  <c r="D12" i="75"/>
  <c r="O11" i="75"/>
  <c r="O10" i="75"/>
  <c r="D10" i="75"/>
  <c r="O9" i="75"/>
  <c r="D9" i="75"/>
  <c r="O8" i="75"/>
  <c r="A7" i="75"/>
  <c r="A4" i="75"/>
  <c r="A2" i="75"/>
  <c r="Y1" i="75"/>
  <c r="A64" i="75"/>
  <c r="O94" i="74"/>
  <c r="N94" i="74"/>
  <c r="M94" i="74"/>
  <c r="L94" i="74"/>
  <c r="K94" i="74"/>
  <c r="G94" i="74"/>
  <c r="F94" i="74"/>
  <c r="E94" i="74"/>
  <c r="D94" i="74"/>
  <c r="C94" i="74"/>
  <c r="O93" i="74"/>
  <c r="N93" i="74"/>
  <c r="M93" i="74"/>
  <c r="L93" i="74"/>
  <c r="K93" i="74"/>
  <c r="G93" i="74"/>
  <c r="F93" i="74"/>
  <c r="E93" i="74"/>
  <c r="D93" i="74"/>
  <c r="C93" i="74"/>
  <c r="O92" i="74"/>
  <c r="N92" i="74"/>
  <c r="M92" i="74"/>
  <c r="L92" i="74"/>
  <c r="J92" i="74"/>
  <c r="G92" i="74"/>
  <c r="F92" i="74"/>
  <c r="E92" i="74"/>
  <c r="D92" i="74"/>
  <c r="C92" i="74"/>
  <c r="O91" i="74"/>
  <c r="N91" i="74"/>
  <c r="M91" i="74"/>
  <c r="L91" i="74"/>
  <c r="J91" i="74"/>
  <c r="G91" i="74"/>
  <c r="F91" i="74"/>
  <c r="E91" i="74"/>
  <c r="D91" i="74"/>
  <c r="C91" i="74"/>
  <c r="O90" i="74"/>
  <c r="N90" i="74"/>
  <c r="M90" i="74"/>
  <c r="L90" i="74"/>
  <c r="J90" i="74"/>
  <c r="G90" i="74"/>
  <c r="F90" i="74"/>
  <c r="E90" i="74"/>
  <c r="D90" i="74"/>
  <c r="C90" i="74"/>
  <c r="O89" i="74"/>
  <c r="N89" i="74"/>
  <c r="M89" i="74"/>
  <c r="L89" i="74"/>
  <c r="J89" i="74"/>
  <c r="G89" i="74"/>
  <c r="F89" i="74"/>
  <c r="E89" i="74"/>
  <c r="D89" i="74"/>
  <c r="C89" i="74"/>
  <c r="O88" i="74"/>
  <c r="N88" i="74"/>
  <c r="M88" i="74"/>
  <c r="L88" i="74"/>
  <c r="J88" i="74"/>
  <c r="G88" i="74"/>
  <c r="F88" i="74"/>
  <c r="E88" i="74"/>
  <c r="D88" i="74"/>
  <c r="C88" i="74"/>
  <c r="O87" i="74"/>
  <c r="N87" i="74"/>
  <c r="M87" i="74"/>
  <c r="L87" i="74"/>
  <c r="J87" i="74"/>
  <c r="G87" i="74"/>
  <c r="F87" i="74"/>
  <c r="E87" i="74"/>
  <c r="D87" i="74"/>
  <c r="C87" i="74"/>
  <c r="O86" i="74"/>
  <c r="N86" i="74"/>
  <c r="M86" i="74"/>
  <c r="L86" i="74"/>
  <c r="J86" i="74"/>
  <c r="G86" i="74"/>
  <c r="F86" i="74"/>
  <c r="E86" i="74"/>
  <c r="D86" i="74"/>
  <c r="C86" i="74"/>
  <c r="O85" i="74"/>
  <c r="N85" i="74"/>
  <c r="M85" i="74"/>
  <c r="L85" i="74"/>
  <c r="J85" i="74"/>
  <c r="G85" i="74"/>
  <c r="F85" i="74"/>
  <c r="E85" i="74"/>
  <c r="D85" i="74"/>
  <c r="C85" i="74"/>
  <c r="A31" i="74"/>
  <c r="O15" i="74"/>
  <c r="D15" i="74"/>
  <c r="O14" i="74"/>
  <c r="D14" i="74"/>
  <c r="O13" i="74"/>
  <c r="D13" i="74"/>
  <c r="O12" i="74"/>
  <c r="D12" i="74"/>
  <c r="O11" i="74"/>
  <c r="O10" i="74"/>
  <c r="D10" i="74"/>
  <c r="O9" i="74"/>
  <c r="D9" i="74"/>
  <c r="O8" i="74"/>
  <c r="A7" i="74"/>
  <c r="A4" i="74"/>
  <c r="A2" i="74"/>
  <c r="Y1" i="74"/>
  <c r="S1" i="74"/>
  <c r="A64" i="74"/>
  <c r="O94" i="73"/>
  <c r="N94" i="73"/>
  <c r="M94" i="73"/>
  <c r="L94" i="73"/>
  <c r="K94" i="73"/>
  <c r="G94" i="73"/>
  <c r="F94" i="73"/>
  <c r="E94" i="73"/>
  <c r="D94" i="73"/>
  <c r="C94" i="73"/>
  <c r="O93" i="73"/>
  <c r="N93" i="73"/>
  <c r="M93" i="73"/>
  <c r="L93" i="73"/>
  <c r="K93" i="73"/>
  <c r="G93" i="73"/>
  <c r="F93" i="73"/>
  <c r="E93" i="73"/>
  <c r="D93" i="73"/>
  <c r="C93" i="73"/>
  <c r="O92" i="73"/>
  <c r="N92" i="73"/>
  <c r="M92" i="73"/>
  <c r="L92" i="73"/>
  <c r="J92" i="73"/>
  <c r="G92" i="73"/>
  <c r="F92" i="73"/>
  <c r="E92" i="73"/>
  <c r="D92" i="73"/>
  <c r="C92" i="73"/>
  <c r="O91" i="73"/>
  <c r="N91" i="73"/>
  <c r="M91" i="73"/>
  <c r="L91" i="73"/>
  <c r="J91" i="73"/>
  <c r="G91" i="73"/>
  <c r="F91" i="73"/>
  <c r="E91" i="73"/>
  <c r="D91" i="73"/>
  <c r="C91" i="73"/>
  <c r="O90" i="73"/>
  <c r="N90" i="73"/>
  <c r="M90" i="73"/>
  <c r="L90" i="73"/>
  <c r="J90" i="73"/>
  <c r="G90" i="73"/>
  <c r="F90" i="73"/>
  <c r="E90" i="73"/>
  <c r="D90" i="73"/>
  <c r="C90" i="73"/>
  <c r="O89" i="73"/>
  <c r="N89" i="73"/>
  <c r="M89" i="73"/>
  <c r="L89" i="73"/>
  <c r="J89" i="73"/>
  <c r="G89" i="73"/>
  <c r="F89" i="73"/>
  <c r="E89" i="73"/>
  <c r="D89" i="73"/>
  <c r="C89" i="73"/>
  <c r="O88" i="73"/>
  <c r="N88" i="73"/>
  <c r="M88" i="73"/>
  <c r="L88" i="73"/>
  <c r="J88" i="73"/>
  <c r="G88" i="73"/>
  <c r="F88" i="73"/>
  <c r="E88" i="73"/>
  <c r="D88" i="73"/>
  <c r="C88" i="73"/>
  <c r="O87" i="73"/>
  <c r="N87" i="73"/>
  <c r="M87" i="73"/>
  <c r="L87" i="73"/>
  <c r="J87" i="73"/>
  <c r="G87" i="73"/>
  <c r="F87" i="73"/>
  <c r="E87" i="73"/>
  <c r="D87" i="73"/>
  <c r="C87" i="73"/>
  <c r="O86" i="73"/>
  <c r="N86" i="73"/>
  <c r="M86" i="73"/>
  <c r="L86" i="73"/>
  <c r="J86" i="73"/>
  <c r="G86" i="73"/>
  <c r="F86" i="73"/>
  <c r="E86" i="73"/>
  <c r="D86" i="73"/>
  <c r="C86" i="73"/>
  <c r="O85" i="73"/>
  <c r="N85" i="73"/>
  <c r="M85" i="73"/>
  <c r="L85" i="73"/>
  <c r="J85" i="73"/>
  <c r="G85" i="73"/>
  <c r="F85" i="73"/>
  <c r="E85" i="73"/>
  <c r="D85" i="73"/>
  <c r="C85" i="73"/>
  <c r="S1" i="73"/>
  <c r="C82" i="73"/>
  <c r="A31" i="73"/>
  <c r="O15" i="73"/>
  <c r="D15" i="73"/>
  <c r="O14" i="73"/>
  <c r="D14" i="73"/>
  <c r="O13" i="73"/>
  <c r="D13" i="73"/>
  <c r="O12" i="73"/>
  <c r="D12" i="73"/>
  <c r="O11" i="73"/>
  <c r="O10" i="73"/>
  <c r="D10" i="73"/>
  <c r="O9" i="73"/>
  <c r="D9" i="73"/>
  <c r="O8" i="73"/>
  <c r="A7" i="73"/>
  <c r="A4" i="73"/>
  <c r="A2" i="73"/>
  <c r="Y1" i="73"/>
  <c r="A64" i="73"/>
  <c r="O94" i="72"/>
  <c r="N94" i="72"/>
  <c r="M94" i="72"/>
  <c r="L94" i="72"/>
  <c r="K94" i="72"/>
  <c r="G94" i="72"/>
  <c r="F94" i="72"/>
  <c r="E94" i="72"/>
  <c r="D94" i="72"/>
  <c r="C94" i="72"/>
  <c r="O93" i="72"/>
  <c r="N93" i="72"/>
  <c r="M93" i="72"/>
  <c r="L93" i="72"/>
  <c r="K93" i="72"/>
  <c r="G93" i="72"/>
  <c r="F93" i="72"/>
  <c r="E93" i="72"/>
  <c r="D93" i="72"/>
  <c r="C93" i="72"/>
  <c r="O92" i="72"/>
  <c r="N92" i="72"/>
  <c r="M92" i="72"/>
  <c r="L92" i="72"/>
  <c r="J92" i="72"/>
  <c r="G92" i="72"/>
  <c r="F92" i="72"/>
  <c r="E92" i="72"/>
  <c r="D92" i="72"/>
  <c r="C92" i="72"/>
  <c r="O91" i="72"/>
  <c r="N91" i="72"/>
  <c r="M91" i="72"/>
  <c r="L91" i="72"/>
  <c r="J91" i="72"/>
  <c r="G91" i="72"/>
  <c r="F91" i="72"/>
  <c r="E91" i="72"/>
  <c r="D91" i="72"/>
  <c r="C91" i="72"/>
  <c r="O90" i="72"/>
  <c r="N90" i="72"/>
  <c r="M90" i="72"/>
  <c r="L90" i="72"/>
  <c r="J90" i="72"/>
  <c r="G90" i="72"/>
  <c r="F90" i="72"/>
  <c r="E90" i="72"/>
  <c r="D90" i="72"/>
  <c r="C90" i="72"/>
  <c r="O89" i="72"/>
  <c r="N89" i="72"/>
  <c r="M89" i="72"/>
  <c r="L89" i="72"/>
  <c r="J89" i="72"/>
  <c r="G89" i="72"/>
  <c r="F89" i="72"/>
  <c r="E89" i="72"/>
  <c r="D89" i="72"/>
  <c r="C89" i="72"/>
  <c r="O88" i="72"/>
  <c r="N88" i="72"/>
  <c r="M88" i="72"/>
  <c r="L88" i="72"/>
  <c r="J88" i="72"/>
  <c r="G88" i="72"/>
  <c r="F88" i="72"/>
  <c r="E88" i="72"/>
  <c r="D88" i="72"/>
  <c r="C88" i="72"/>
  <c r="O87" i="72"/>
  <c r="N87" i="72"/>
  <c r="M87" i="72"/>
  <c r="L87" i="72"/>
  <c r="J87" i="72"/>
  <c r="G87" i="72"/>
  <c r="F87" i="72"/>
  <c r="E87" i="72"/>
  <c r="D87" i="72"/>
  <c r="C87" i="72"/>
  <c r="O86" i="72"/>
  <c r="N86" i="72"/>
  <c r="M86" i="72"/>
  <c r="L86" i="72"/>
  <c r="J86" i="72"/>
  <c r="G86" i="72"/>
  <c r="F86" i="72"/>
  <c r="E86" i="72"/>
  <c r="D86" i="72"/>
  <c r="C86" i="72"/>
  <c r="O85" i="72"/>
  <c r="N85" i="72"/>
  <c r="M85" i="72"/>
  <c r="L85" i="72"/>
  <c r="J85" i="72"/>
  <c r="G85" i="72"/>
  <c r="F85" i="72"/>
  <c r="E85" i="72"/>
  <c r="D85" i="72"/>
  <c r="C85" i="72"/>
  <c r="A31" i="72"/>
  <c r="O15" i="72"/>
  <c r="D15" i="72"/>
  <c r="O14" i="72"/>
  <c r="D14" i="72"/>
  <c r="O13" i="72"/>
  <c r="D13" i="72"/>
  <c r="O12" i="72"/>
  <c r="D12" i="72"/>
  <c r="O11" i="72"/>
  <c r="O10" i="72"/>
  <c r="D10" i="72"/>
  <c r="O9" i="72"/>
  <c r="D9" i="72"/>
  <c r="O8" i="72"/>
  <c r="A7" i="72"/>
  <c r="A4" i="72"/>
  <c r="A2" i="72"/>
  <c r="Y1" i="72"/>
  <c r="S1" i="72"/>
  <c r="A64" i="72"/>
  <c r="O94" i="71"/>
  <c r="N94" i="71"/>
  <c r="M94" i="71"/>
  <c r="L94" i="71"/>
  <c r="K94" i="71"/>
  <c r="G94" i="71"/>
  <c r="F94" i="71"/>
  <c r="E94" i="71"/>
  <c r="D94" i="71"/>
  <c r="C94" i="71"/>
  <c r="O93" i="71"/>
  <c r="N93" i="71"/>
  <c r="M93" i="71"/>
  <c r="L93" i="71"/>
  <c r="K93" i="71"/>
  <c r="G93" i="71"/>
  <c r="F93" i="71"/>
  <c r="E93" i="71"/>
  <c r="D93" i="71"/>
  <c r="C93" i="71"/>
  <c r="O92" i="71"/>
  <c r="N92" i="71"/>
  <c r="M92" i="71"/>
  <c r="L92" i="71"/>
  <c r="J92" i="71"/>
  <c r="G92" i="71"/>
  <c r="F92" i="71"/>
  <c r="E92" i="71"/>
  <c r="D92" i="71"/>
  <c r="C92" i="71"/>
  <c r="O91" i="71"/>
  <c r="N91" i="71"/>
  <c r="M91" i="71"/>
  <c r="L91" i="71"/>
  <c r="J91" i="71"/>
  <c r="G91" i="71"/>
  <c r="F91" i="71"/>
  <c r="E91" i="71"/>
  <c r="D91" i="71"/>
  <c r="C91" i="71"/>
  <c r="O90" i="71"/>
  <c r="N90" i="71"/>
  <c r="M90" i="71"/>
  <c r="L90" i="71"/>
  <c r="J90" i="71"/>
  <c r="G90" i="71"/>
  <c r="F90" i="71"/>
  <c r="E90" i="71"/>
  <c r="D90" i="71"/>
  <c r="C90" i="71"/>
  <c r="O89" i="71"/>
  <c r="N89" i="71"/>
  <c r="M89" i="71"/>
  <c r="L89" i="71"/>
  <c r="J89" i="71"/>
  <c r="G89" i="71"/>
  <c r="F89" i="71"/>
  <c r="E89" i="71"/>
  <c r="D89" i="71"/>
  <c r="C89" i="71"/>
  <c r="O88" i="71"/>
  <c r="N88" i="71"/>
  <c r="M88" i="71"/>
  <c r="L88" i="71"/>
  <c r="J88" i="71"/>
  <c r="G88" i="71"/>
  <c r="F88" i="71"/>
  <c r="E88" i="71"/>
  <c r="D88" i="71"/>
  <c r="C88" i="71"/>
  <c r="O87" i="71"/>
  <c r="N87" i="71"/>
  <c r="M87" i="71"/>
  <c r="L87" i="71"/>
  <c r="J87" i="71"/>
  <c r="G87" i="71"/>
  <c r="F87" i="71"/>
  <c r="E87" i="71"/>
  <c r="D87" i="71"/>
  <c r="C87" i="71"/>
  <c r="O86" i="71"/>
  <c r="N86" i="71"/>
  <c r="M86" i="71"/>
  <c r="L86" i="71"/>
  <c r="J86" i="71"/>
  <c r="G86" i="71"/>
  <c r="F86" i="71"/>
  <c r="E86" i="71"/>
  <c r="D86" i="71"/>
  <c r="C86" i="71"/>
  <c r="O85" i="71"/>
  <c r="N85" i="71"/>
  <c r="M85" i="71"/>
  <c r="L85" i="71"/>
  <c r="J85" i="71"/>
  <c r="G85" i="71"/>
  <c r="F85" i="71"/>
  <c r="E85" i="71"/>
  <c r="D85" i="71"/>
  <c r="C85" i="71"/>
  <c r="S1" i="71"/>
  <c r="C82" i="71"/>
  <c r="A31" i="71"/>
  <c r="O15" i="71"/>
  <c r="D15" i="71"/>
  <c r="O14" i="71"/>
  <c r="D14" i="71"/>
  <c r="O13" i="71"/>
  <c r="D13" i="71"/>
  <c r="O12" i="71"/>
  <c r="D12" i="71"/>
  <c r="O11" i="71"/>
  <c r="O10" i="71"/>
  <c r="D10" i="71"/>
  <c r="O9" i="71"/>
  <c r="D9" i="71"/>
  <c r="O8" i="71"/>
  <c r="A7" i="71"/>
  <c r="A4" i="71"/>
  <c r="A2" i="71"/>
  <c r="Y1" i="71"/>
  <c r="A64" i="71"/>
  <c r="O94" i="70"/>
  <c r="N94" i="70"/>
  <c r="M94" i="70"/>
  <c r="L94" i="70"/>
  <c r="K94" i="70"/>
  <c r="G94" i="70"/>
  <c r="F94" i="70"/>
  <c r="E94" i="70"/>
  <c r="D94" i="70"/>
  <c r="C94" i="70"/>
  <c r="O93" i="70"/>
  <c r="N93" i="70"/>
  <c r="M93" i="70"/>
  <c r="L93" i="70"/>
  <c r="K93" i="70"/>
  <c r="G93" i="70"/>
  <c r="F93" i="70"/>
  <c r="E93" i="70"/>
  <c r="D93" i="70"/>
  <c r="C93" i="70"/>
  <c r="O92" i="70"/>
  <c r="N92" i="70"/>
  <c r="M92" i="70"/>
  <c r="L92" i="70"/>
  <c r="J92" i="70"/>
  <c r="G92" i="70"/>
  <c r="F92" i="70"/>
  <c r="E92" i="70"/>
  <c r="D92" i="70"/>
  <c r="C92" i="70"/>
  <c r="O91" i="70"/>
  <c r="N91" i="70"/>
  <c r="M91" i="70"/>
  <c r="L91" i="70"/>
  <c r="J91" i="70"/>
  <c r="G91" i="70"/>
  <c r="F91" i="70"/>
  <c r="E91" i="70"/>
  <c r="D91" i="70"/>
  <c r="C91" i="70"/>
  <c r="O90" i="70"/>
  <c r="N90" i="70"/>
  <c r="M90" i="70"/>
  <c r="L90" i="70"/>
  <c r="J90" i="70"/>
  <c r="G90" i="70"/>
  <c r="F90" i="70"/>
  <c r="E90" i="70"/>
  <c r="D90" i="70"/>
  <c r="C90" i="70"/>
  <c r="O89" i="70"/>
  <c r="N89" i="70"/>
  <c r="M89" i="70"/>
  <c r="L89" i="70"/>
  <c r="J89" i="70"/>
  <c r="G89" i="70"/>
  <c r="F89" i="70"/>
  <c r="E89" i="70"/>
  <c r="D89" i="70"/>
  <c r="C89" i="70"/>
  <c r="O88" i="70"/>
  <c r="N88" i="70"/>
  <c r="M88" i="70"/>
  <c r="L88" i="70"/>
  <c r="J88" i="70"/>
  <c r="G88" i="70"/>
  <c r="F88" i="70"/>
  <c r="E88" i="70"/>
  <c r="D88" i="70"/>
  <c r="C88" i="70"/>
  <c r="O87" i="70"/>
  <c r="N87" i="70"/>
  <c r="M87" i="70"/>
  <c r="L87" i="70"/>
  <c r="J87" i="70"/>
  <c r="G87" i="70"/>
  <c r="F87" i="70"/>
  <c r="E87" i="70"/>
  <c r="D87" i="70"/>
  <c r="C87" i="70"/>
  <c r="O86" i="70"/>
  <c r="N86" i="70"/>
  <c r="M86" i="70"/>
  <c r="L86" i="70"/>
  <c r="J86" i="70"/>
  <c r="G86" i="70"/>
  <c r="F86" i="70"/>
  <c r="E86" i="70"/>
  <c r="D86" i="70"/>
  <c r="C86" i="70"/>
  <c r="O85" i="70"/>
  <c r="N85" i="70"/>
  <c r="M85" i="70"/>
  <c r="L85" i="70"/>
  <c r="J85" i="70"/>
  <c r="G85" i="70"/>
  <c r="F85" i="70"/>
  <c r="E85" i="70"/>
  <c r="D85" i="70"/>
  <c r="C85" i="70"/>
  <c r="A31" i="70"/>
  <c r="O15" i="70"/>
  <c r="D15" i="70"/>
  <c r="O14" i="70"/>
  <c r="D14" i="70"/>
  <c r="O13" i="70"/>
  <c r="D13" i="70"/>
  <c r="O12" i="70"/>
  <c r="D12" i="70"/>
  <c r="O11" i="70"/>
  <c r="O10" i="70"/>
  <c r="D10" i="70"/>
  <c r="O9" i="70"/>
  <c r="D9" i="70"/>
  <c r="O8" i="70"/>
  <c r="A7" i="70"/>
  <c r="A4" i="70"/>
  <c r="A2" i="70"/>
  <c r="Y1" i="70"/>
  <c r="S1" i="70"/>
  <c r="A64" i="70"/>
  <c r="O94" i="69"/>
  <c r="N94" i="69"/>
  <c r="M94" i="69"/>
  <c r="L94" i="69"/>
  <c r="K94" i="69"/>
  <c r="G94" i="69"/>
  <c r="F94" i="69"/>
  <c r="E94" i="69"/>
  <c r="D94" i="69"/>
  <c r="C94" i="69"/>
  <c r="O93" i="69"/>
  <c r="N93" i="69"/>
  <c r="M93" i="69"/>
  <c r="L93" i="69"/>
  <c r="K93" i="69"/>
  <c r="G93" i="69"/>
  <c r="F93" i="69"/>
  <c r="E93" i="69"/>
  <c r="D93" i="69"/>
  <c r="C93" i="69"/>
  <c r="O92" i="69"/>
  <c r="N92" i="69"/>
  <c r="M92" i="69"/>
  <c r="L92" i="69"/>
  <c r="J92" i="69"/>
  <c r="G92" i="69"/>
  <c r="F92" i="69"/>
  <c r="E92" i="69"/>
  <c r="D92" i="69"/>
  <c r="C92" i="69"/>
  <c r="O91" i="69"/>
  <c r="N91" i="69"/>
  <c r="M91" i="69"/>
  <c r="L91" i="69"/>
  <c r="J91" i="69"/>
  <c r="G91" i="69"/>
  <c r="F91" i="69"/>
  <c r="E91" i="69"/>
  <c r="D91" i="69"/>
  <c r="C91" i="69"/>
  <c r="O90" i="69"/>
  <c r="N90" i="69"/>
  <c r="M90" i="69"/>
  <c r="L90" i="69"/>
  <c r="J90" i="69"/>
  <c r="G90" i="69"/>
  <c r="F90" i="69"/>
  <c r="E90" i="69"/>
  <c r="D90" i="69"/>
  <c r="C90" i="69"/>
  <c r="O89" i="69"/>
  <c r="N89" i="69"/>
  <c r="M89" i="69"/>
  <c r="L89" i="69"/>
  <c r="J89" i="69"/>
  <c r="G89" i="69"/>
  <c r="F89" i="69"/>
  <c r="E89" i="69"/>
  <c r="D89" i="69"/>
  <c r="C89" i="69"/>
  <c r="O88" i="69"/>
  <c r="N88" i="69"/>
  <c r="M88" i="69"/>
  <c r="L88" i="69"/>
  <c r="J88" i="69"/>
  <c r="G88" i="69"/>
  <c r="F88" i="69"/>
  <c r="E88" i="69"/>
  <c r="D88" i="69"/>
  <c r="C88" i="69"/>
  <c r="O87" i="69"/>
  <c r="N87" i="69"/>
  <c r="M87" i="69"/>
  <c r="L87" i="69"/>
  <c r="J87" i="69"/>
  <c r="G87" i="69"/>
  <c r="F87" i="69"/>
  <c r="E87" i="69"/>
  <c r="D87" i="69"/>
  <c r="C87" i="69"/>
  <c r="O86" i="69"/>
  <c r="N86" i="69"/>
  <c r="M86" i="69"/>
  <c r="L86" i="69"/>
  <c r="J86" i="69"/>
  <c r="G86" i="69"/>
  <c r="F86" i="69"/>
  <c r="E86" i="69"/>
  <c r="D86" i="69"/>
  <c r="C86" i="69"/>
  <c r="O85" i="69"/>
  <c r="N85" i="69"/>
  <c r="M85" i="69"/>
  <c r="L85" i="69"/>
  <c r="J85" i="69"/>
  <c r="G85" i="69"/>
  <c r="F85" i="69"/>
  <c r="E85" i="69"/>
  <c r="D85" i="69"/>
  <c r="C85" i="69"/>
  <c r="S1" i="69"/>
  <c r="C82" i="69"/>
  <c r="A31" i="69"/>
  <c r="O15" i="69"/>
  <c r="D15" i="69"/>
  <c r="O14" i="69"/>
  <c r="D14" i="69"/>
  <c r="O13" i="69"/>
  <c r="D13" i="69"/>
  <c r="O12" i="69"/>
  <c r="D12" i="69"/>
  <c r="O11" i="69"/>
  <c r="O10" i="69"/>
  <c r="D10" i="69"/>
  <c r="O9" i="69"/>
  <c r="D9" i="69"/>
  <c r="O8" i="69"/>
  <c r="A7" i="69"/>
  <c r="A4" i="69"/>
  <c r="A2" i="69"/>
  <c r="Y1" i="69"/>
  <c r="A64" i="69"/>
  <c r="O94" i="68"/>
  <c r="N94" i="68"/>
  <c r="M94" i="68"/>
  <c r="L94" i="68"/>
  <c r="K94" i="68"/>
  <c r="G94" i="68"/>
  <c r="F94" i="68"/>
  <c r="E94" i="68"/>
  <c r="D94" i="68"/>
  <c r="C94" i="68"/>
  <c r="O93" i="68"/>
  <c r="N93" i="68"/>
  <c r="M93" i="68"/>
  <c r="L93" i="68"/>
  <c r="K93" i="68"/>
  <c r="G93" i="68"/>
  <c r="F93" i="68"/>
  <c r="E93" i="68"/>
  <c r="D93" i="68"/>
  <c r="C93" i="68"/>
  <c r="O92" i="68"/>
  <c r="N92" i="68"/>
  <c r="M92" i="68"/>
  <c r="L92" i="68"/>
  <c r="J92" i="68"/>
  <c r="G92" i="68"/>
  <c r="F92" i="68"/>
  <c r="E92" i="68"/>
  <c r="D92" i="68"/>
  <c r="C92" i="68"/>
  <c r="O91" i="68"/>
  <c r="N91" i="68"/>
  <c r="M91" i="68"/>
  <c r="L91" i="68"/>
  <c r="J91" i="68"/>
  <c r="G91" i="68"/>
  <c r="F91" i="68"/>
  <c r="E91" i="68"/>
  <c r="D91" i="68"/>
  <c r="C91" i="68"/>
  <c r="O90" i="68"/>
  <c r="N90" i="68"/>
  <c r="M90" i="68"/>
  <c r="L90" i="68"/>
  <c r="J90" i="68"/>
  <c r="G90" i="68"/>
  <c r="F90" i="68"/>
  <c r="E90" i="68"/>
  <c r="D90" i="68"/>
  <c r="C90" i="68"/>
  <c r="O89" i="68"/>
  <c r="N89" i="68"/>
  <c r="M89" i="68"/>
  <c r="L89" i="68"/>
  <c r="J89" i="68"/>
  <c r="G89" i="68"/>
  <c r="F89" i="68"/>
  <c r="E89" i="68"/>
  <c r="D89" i="68"/>
  <c r="C89" i="68"/>
  <c r="O88" i="68"/>
  <c r="N88" i="68"/>
  <c r="M88" i="68"/>
  <c r="L88" i="68"/>
  <c r="J88" i="68"/>
  <c r="G88" i="68"/>
  <c r="F88" i="68"/>
  <c r="E88" i="68"/>
  <c r="D88" i="68"/>
  <c r="C88" i="68"/>
  <c r="O87" i="68"/>
  <c r="N87" i="68"/>
  <c r="M87" i="68"/>
  <c r="L87" i="68"/>
  <c r="J87" i="68"/>
  <c r="G87" i="68"/>
  <c r="F87" i="68"/>
  <c r="E87" i="68"/>
  <c r="D87" i="68"/>
  <c r="C87" i="68"/>
  <c r="O86" i="68"/>
  <c r="N86" i="68"/>
  <c r="M86" i="68"/>
  <c r="L86" i="68"/>
  <c r="J86" i="68"/>
  <c r="G86" i="68"/>
  <c r="F86" i="68"/>
  <c r="E86" i="68"/>
  <c r="D86" i="68"/>
  <c r="C86" i="68"/>
  <c r="O85" i="68"/>
  <c r="N85" i="68"/>
  <c r="M85" i="68"/>
  <c r="L85" i="68"/>
  <c r="J85" i="68"/>
  <c r="G85" i="68"/>
  <c r="F85" i="68"/>
  <c r="E85" i="68"/>
  <c r="D85" i="68"/>
  <c r="C85" i="68"/>
  <c r="A31" i="68"/>
  <c r="O15" i="68"/>
  <c r="D15" i="68"/>
  <c r="O14" i="68"/>
  <c r="D14" i="68"/>
  <c r="O13" i="68"/>
  <c r="D13" i="68"/>
  <c r="O12" i="68"/>
  <c r="D12" i="68"/>
  <c r="O11" i="68"/>
  <c r="O10" i="68"/>
  <c r="D10" i="68"/>
  <c r="O9" i="68"/>
  <c r="D9" i="68"/>
  <c r="O8" i="68"/>
  <c r="A7" i="68"/>
  <c r="A4" i="68"/>
  <c r="A2" i="68"/>
  <c r="Y1" i="68"/>
  <c r="S1" i="68"/>
  <c r="A64" i="68"/>
  <c r="O94" i="67"/>
  <c r="N94" i="67"/>
  <c r="M94" i="67"/>
  <c r="L94" i="67"/>
  <c r="K94" i="67"/>
  <c r="G94" i="67"/>
  <c r="F94" i="67"/>
  <c r="E94" i="67"/>
  <c r="D94" i="67"/>
  <c r="C94" i="67"/>
  <c r="O93" i="67"/>
  <c r="N93" i="67"/>
  <c r="M93" i="67"/>
  <c r="L93" i="67"/>
  <c r="K93" i="67"/>
  <c r="G93" i="67"/>
  <c r="F93" i="67"/>
  <c r="E93" i="67"/>
  <c r="D93" i="67"/>
  <c r="C93" i="67"/>
  <c r="O92" i="67"/>
  <c r="N92" i="67"/>
  <c r="M92" i="67"/>
  <c r="L92" i="67"/>
  <c r="J92" i="67"/>
  <c r="G92" i="67"/>
  <c r="F92" i="67"/>
  <c r="E92" i="67"/>
  <c r="D92" i="67"/>
  <c r="C92" i="67"/>
  <c r="O91" i="67"/>
  <c r="N91" i="67"/>
  <c r="M91" i="67"/>
  <c r="L91" i="67"/>
  <c r="J91" i="67"/>
  <c r="G91" i="67"/>
  <c r="F91" i="67"/>
  <c r="E91" i="67"/>
  <c r="D91" i="67"/>
  <c r="C91" i="67"/>
  <c r="O90" i="67"/>
  <c r="N90" i="67"/>
  <c r="M90" i="67"/>
  <c r="L90" i="67"/>
  <c r="J90" i="67"/>
  <c r="G90" i="67"/>
  <c r="F90" i="67"/>
  <c r="E90" i="67"/>
  <c r="D90" i="67"/>
  <c r="C90" i="67"/>
  <c r="O89" i="67"/>
  <c r="N89" i="67"/>
  <c r="M89" i="67"/>
  <c r="L89" i="67"/>
  <c r="J89" i="67"/>
  <c r="G89" i="67"/>
  <c r="F89" i="67"/>
  <c r="E89" i="67"/>
  <c r="D89" i="67"/>
  <c r="C89" i="67"/>
  <c r="O88" i="67"/>
  <c r="N88" i="67"/>
  <c r="M88" i="67"/>
  <c r="L88" i="67"/>
  <c r="J88" i="67"/>
  <c r="G88" i="67"/>
  <c r="F88" i="67"/>
  <c r="E88" i="67"/>
  <c r="D88" i="67"/>
  <c r="C88" i="67"/>
  <c r="O87" i="67"/>
  <c r="N87" i="67"/>
  <c r="M87" i="67"/>
  <c r="L87" i="67"/>
  <c r="J87" i="67"/>
  <c r="G87" i="67"/>
  <c r="F87" i="67"/>
  <c r="E87" i="67"/>
  <c r="D87" i="67"/>
  <c r="C87" i="67"/>
  <c r="O86" i="67"/>
  <c r="N86" i="67"/>
  <c r="M86" i="67"/>
  <c r="L86" i="67"/>
  <c r="J86" i="67"/>
  <c r="G86" i="67"/>
  <c r="F86" i="67"/>
  <c r="E86" i="67"/>
  <c r="D86" i="67"/>
  <c r="C86" i="67"/>
  <c r="O85" i="67"/>
  <c r="N85" i="67"/>
  <c r="M85" i="67"/>
  <c r="L85" i="67"/>
  <c r="J85" i="67"/>
  <c r="G85" i="67"/>
  <c r="F85" i="67"/>
  <c r="E85" i="67"/>
  <c r="D85" i="67"/>
  <c r="C85" i="67"/>
  <c r="S1" i="67"/>
  <c r="C82" i="67"/>
  <c r="A31" i="67"/>
  <c r="O15" i="67"/>
  <c r="D15" i="67"/>
  <c r="O14" i="67"/>
  <c r="D14" i="67"/>
  <c r="O13" i="67"/>
  <c r="D13" i="67"/>
  <c r="O12" i="67"/>
  <c r="D12" i="67"/>
  <c r="O11" i="67"/>
  <c r="O10" i="67"/>
  <c r="D10" i="67"/>
  <c r="O9" i="67"/>
  <c r="D9" i="67"/>
  <c r="O8" i="67"/>
  <c r="A7" i="67"/>
  <c r="A4" i="67"/>
  <c r="A2" i="67"/>
  <c r="Y1" i="67"/>
  <c r="A64" i="67"/>
  <c r="O94" i="66"/>
  <c r="N94" i="66"/>
  <c r="M94" i="66"/>
  <c r="L94" i="66"/>
  <c r="K94" i="66"/>
  <c r="G94" i="66"/>
  <c r="F94" i="66"/>
  <c r="E94" i="66"/>
  <c r="D94" i="66"/>
  <c r="C94" i="66"/>
  <c r="O93" i="66"/>
  <c r="N93" i="66"/>
  <c r="M93" i="66"/>
  <c r="L93" i="66"/>
  <c r="K93" i="66"/>
  <c r="G93" i="66"/>
  <c r="F93" i="66"/>
  <c r="E93" i="66"/>
  <c r="D93" i="66"/>
  <c r="C93" i="66"/>
  <c r="O92" i="66"/>
  <c r="N92" i="66"/>
  <c r="M92" i="66"/>
  <c r="L92" i="66"/>
  <c r="J92" i="66"/>
  <c r="G92" i="66"/>
  <c r="F92" i="66"/>
  <c r="E92" i="66"/>
  <c r="D92" i="66"/>
  <c r="C92" i="66"/>
  <c r="O91" i="66"/>
  <c r="N91" i="66"/>
  <c r="M91" i="66"/>
  <c r="L91" i="66"/>
  <c r="J91" i="66"/>
  <c r="G91" i="66"/>
  <c r="F91" i="66"/>
  <c r="E91" i="66"/>
  <c r="D91" i="66"/>
  <c r="C91" i="66"/>
  <c r="O90" i="66"/>
  <c r="N90" i="66"/>
  <c r="M90" i="66"/>
  <c r="L90" i="66"/>
  <c r="J90" i="66"/>
  <c r="G90" i="66"/>
  <c r="F90" i="66"/>
  <c r="E90" i="66"/>
  <c r="D90" i="66"/>
  <c r="C90" i="66"/>
  <c r="O89" i="66"/>
  <c r="N89" i="66"/>
  <c r="M89" i="66"/>
  <c r="L89" i="66"/>
  <c r="J89" i="66"/>
  <c r="G89" i="66"/>
  <c r="F89" i="66"/>
  <c r="E89" i="66"/>
  <c r="D89" i="66"/>
  <c r="C89" i="66"/>
  <c r="O88" i="66"/>
  <c r="N88" i="66"/>
  <c r="M88" i="66"/>
  <c r="L88" i="66"/>
  <c r="J88" i="66"/>
  <c r="G88" i="66"/>
  <c r="F88" i="66"/>
  <c r="E88" i="66"/>
  <c r="D88" i="66"/>
  <c r="C88" i="66"/>
  <c r="O87" i="66"/>
  <c r="N87" i="66"/>
  <c r="M87" i="66"/>
  <c r="L87" i="66"/>
  <c r="J87" i="66"/>
  <c r="G87" i="66"/>
  <c r="F87" i="66"/>
  <c r="E87" i="66"/>
  <c r="D87" i="66"/>
  <c r="C87" i="66"/>
  <c r="O86" i="66"/>
  <c r="N86" i="66"/>
  <c r="M86" i="66"/>
  <c r="L86" i="66"/>
  <c r="J86" i="66"/>
  <c r="G86" i="66"/>
  <c r="F86" i="66"/>
  <c r="E86" i="66"/>
  <c r="D86" i="66"/>
  <c r="C86" i="66"/>
  <c r="O85" i="66"/>
  <c r="N85" i="66"/>
  <c r="M85" i="66"/>
  <c r="L85" i="66"/>
  <c r="J85" i="66"/>
  <c r="G85" i="66"/>
  <c r="F85" i="66"/>
  <c r="E85" i="66"/>
  <c r="D85" i="66"/>
  <c r="C85" i="66"/>
  <c r="A31" i="66"/>
  <c r="O15" i="66"/>
  <c r="D15" i="66"/>
  <c r="O14" i="66"/>
  <c r="D14" i="66"/>
  <c r="O13" i="66"/>
  <c r="D13" i="66"/>
  <c r="O12" i="66"/>
  <c r="D12" i="66"/>
  <c r="O11" i="66"/>
  <c r="O10" i="66"/>
  <c r="D10" i="66"/>
  <c r="O9" i="66"/>
  <c r="D9" i="66"/>
  <c r="O8" i="66"/>
  <c r="A7" i="66"/>
  <c r="A4" i="66"/>
  <c r="A2" i="66"/>
  <c r="Y1" i="66"/>
  <c r="S1" i="66"/>
  <c r="A64" i="66"/>
  <c r="O94" i="65"/>
  <c r="N94" i="65"/>
  <c r="M94" i="65"/>
  <c r="L94" i="65"/>
  <c r="K94" i="65"/>
  <c r="G94" i="65"/>
  <c r="F94" i="65"/>
  <c r="E94" i="65"/>
  <c r="D94" i="65"/>
  <c r="C94" i="65"/>
  <c r="O93" i="65"/>
  <c r="N93" i="65"/>
  <c r="M93" i="65"/>
  <c r="L93" i="65"/>
  <c r="K93" i="65"/>
  <c r="G93" i="65"/>
  <c r="F93" i="65"/>
  <c r="E93" i="65"/>
  <c r="D93" i="65"/>
  <c r="C93" i="65"/>
  <c r="O92" i="65"/>
  <c r="N92" i="65"/>
  <c r="M92" i="65"/>
  <c r="L92" i="65"/>
  <c r="J92" i="65"/>
  <c r="G92" i="65"/>
  <c r="F92" i="65"/>
  <c r="E92" i="65"/>
  <c r="D92" i="65"/>
  <c r="C92" i="65"/>
  <c r="O91" i="65"/>
  <c r="N91" i="65"/>
  <c r="M91" i="65"/>
  <c r="L91" i="65"/>
  <c r="J91" i="65"/>
  <c r="G91" i="65"/>
  <c r="F91" i="65"/>
  <c r="E91" i="65"/>
  <c r="D91" i="65"/>
  <c r="C91" i="65"/>
  <c r="O90" i="65"/>
  <c r="N90" i="65"/>
  <c r="M90" i="65"/>
  <c r="L90" i="65"/>
  <c r="J90" i="65"/>
  <c r="G90" i="65"/>
  <c r="F90" i="65"/>
  <c r="E90" i="65"/>
  <c r="D90" i="65"/>
  <c r="C90" i="65"/>
  <c r="O89" i="65"/>
  <c r="N89" i="65"/>
  <c r="M89" i="65"/>
  <c r="L89" i="65"/>
  <c r="J89" i="65"/>
  <c r="G89" i="65"/>
  <c r="F89" i="65"/>
  <c r="E89" i="65"/>
  <c r="D89" i="65"/>
  <c r="C89" i="65"/>
  <c r="O88" i="65"/>
  <c r="N88" i="65"/>
  <c r="M88" i="65"/>
  <c r="L88" i="65"/>
  <c r="J88" i="65"/>
  <c r="G88" i="65"/>
  <c r="F88" i="65"/>
  <c r="E88" i="65"/>
  <c r="D88" i="65"/>
  <c r="C88" i="65"/>
  <c r="O87" i="65"/>
  <c r="N87" i="65"/>
  <c r="M87" i="65"/>
  <c r="L87" i="65"/>
  <c r="J87" i="65"/>
  <c r="G87" i="65"/>
  <c r="F87" i="65"/>
  <c r="E87" i="65"/>
  <c r="D87" i="65"/>
  <c r="C87" i="65"/>
  <c r="O86" i="65"/>
  <c r="N86" i="65"/>
  <c r="M86" i="65"/>
  <c r="L86" i="65"/>
  <c r="J86" i="65"/>
  <c r="G86" i="65"/>
  <c r="F86" i="65"/>
  <c r="E86" i="65"/>
  <c r="D86" i="65"/>
  <c r="C86" i="65"/>
  <c r="O85" i="65"/>
  <c r="N85" i="65"/>
  <c r="M85" i="65"/>
  <c r="L85" i="65"/>
  <c r="J85" i="65"/>
  <c r="G85" i="65"/>
  <c r="F85" i="65"/>
  <c r="E85" i="65"/>
  <c r="D85" i="65"/>
  <c r="C85" i="65"/>
  <c r="S1" i="65"/>
  <c r="C82" i="65"/>
  <c r="A31" i="65"/>
  <c r="O15" i="65"/>
  <c r="D15" i="65"/>
  <c r="O14" i="65"/>
  <c r="D14" i="65"/>
  <c r="O13" i="65"/>
  <c r="D13" i="65"/>
  <c r="O12" i="65"/>
  <c r="D12" i="65"/>
  <c r="O11" i="65"/>
  <c r="O10" i="65"/>
  <c r="D10" i="65"/>
  <c r="O9" i="65"/>
  <c r="D9" i="65"/>
  <c r="O8" i="65"/>
  <c r="A7" i="65"/>
  <c r="A4" i="65"/>
  <c r="A2" i="65"/>
  <c r="Y1" i="65"/>
  <c r="A64" i="65"/>
  <c r="O94" i="64"/>
  <c r="N94" i="64"/>
  <c r="M94" i="64"/>
  <c r="L94" i="64"/>
  <c r="K94" i="64"/>
  <c r="G94" i="64"/>
  <c r="F94" i="64"/>
  <c r="E94" i="64"/>
  <c r="D94" i="64"/>
  <c r="C94" i="64"/>
  <c r="O93" i="64"/>
  <c r="N93" i="64"/>
  <c r="M93" i="64"/>
  <c r="L93" i="64"/>
  <c r="K93" i="64"/>
  <c r="G93" i="64"/>
  <c r="F93" i="64"/>
  <c r="E93" i="64"/>
  <c r="D93" i="64"/>
  <c r="C93" i="64"/>
  <c r="O92" i="64"/>
  <c r="N92" i="64"/>
  <c r="M92" i="64"/>
  <c r="L92" i="64"/>
  <c r="J92" i="64"/>
  <c r="G92" i="64"/>
  <c r="F92" i="64"/>
  <c r="E92" i="64"/>
  <c r="D92" i="64"/>
  <c r="C92" i="64"/>
  <c r="O91" i="64"/>
  <c r="N91" i="64"/>
  <c r="M91" i="64"/>
  <c r="L91" i="64"/>
  <c r="J91" i="64"/>
  <c r="G91" i="64"/>
  <c r="F91" i="64"/>
  <c r="E91" i="64"/>
  <c r="D91" i="64"/>
  <c r="C91" i="64"/>
  <c r="O90" i="64"/>
  <c r="N90" i="64"/>
  <c r="M90" i="64"/>
  <c r="L90" i="64"/>
  <c r="J90" i="64"/>
  <c r="G90" i="64"/>
  <c r="F90" i="64"/>
  <c r="E90" i="64"/>
  <c r="D90" i="64"/>
  <c r="C90" i="64"/>
  <c r="O89" i="64"/>
  <c r="N89" i="64"/>
  <c r="M89" i="64"/>
  <c r="L89" i="64"/>
  <c r="J89" i="64"/>
  <c r="G89" i="64"/>
  <c r="F89" i="64"/>
  <c r="E89" i="64"/>
  <c r="D89" i="64"/>
  <c r="C89" i="64"/>
  <c r="O88" i="64"/>
  <c r="N88" i="64"/>
  <c r="M88" i="64"/>
  <c r="L88" i="64"/>
  <c r="J88" i="64"/>
  <c r="G88" i="64"/>
  <c r="F88" i="64"/>
  <c r="E88" i="64"/>
  <c r="D88" i="64"/>
  <c r="C88" i="64"/>
  <c r="O87" i="64"/>
  <c r="N87" i="64"/>
  <c r="M87" i="64"/>
  <c r="L87" i="64"/>
  <c r="J87" i="64"/>
  <c r="G87" i="64"/>
  <c r="F87" i="64"/>
  <c r="E87" i="64"/>
  <c r="D87" i="64"/>
  <c r="C87" i="64"/>
  <c r="O86" i="64"/>
  <c r="N86" i="64"/>
  <c r="M86" i="64"/>
  <c r="L86" i="64"/>
  <c r="J86" i="64"/>
  <c r="G86" i="64"/>
  <c r="F86" i="64"/>
  <c r="E86" i="64"/>
  <c r="D86" i="64"/>
  <c r="C86" i="64"/>
  <c r="O85" i="64"/>
  <c r="N85" i="64"/>
  <c r="M85" i="64"/>
  <c r="L85" i="64"/>
  <c r="J85" i="64"/>
  <c r="G85" i="64"/>
  <c r="F85" i="64"/>
  <c r="E85" i="64"/>
  <c r="D85" i="64"/>
  <c r="C85" i="64"/>
  <c r="A31" i="64"/>
  <c r="O15" i="64"/>
  <c r="D15" i="64"/>
  <c r="O14" i="64"/>
  <c r="D14" i="64"/>
  <c r="O13" i="64"/>
  <c r="D13" i="64"/>
  <c r="O12" i="64"/>
  <c r="D12" i="64"/>
  <c r="O11" i="64"/>
  <c r="O10" i="64"/>
  <c r="D10" i="64"/>
  <c r="O9" i="64"/>
  <c r="D9" i="64"/>
  <c r="O8" i="64"/>
  <c r="A7" i="64"/>
  <c r="A4" i="64"/>
  <c r="A2" i="64"/>
  <c r="Y1" i="64"/>
  <c r="S1" i="64"/>
  <c r="A64" i="64"/>
  <c r="O94" i="63"/>
  <c r="N94" i="63"/>
  <c r="M94" i="63"/>
  <c r="L94" i="63"/>
  <c r="K94" i="63"/>
  <c r="G94" i="63"/>
  <c r="F94" i="63"/>
  <c r="E94" i="63"/>
  <c r="D94" i="63"/>
  <c r="C94" i="63"/>
  <c r="O93" i="63"/>
  <c r="N93" i="63"/>
  <c r="M93" i="63"/>
  <c r="L93" i="63"/>
  <c r="K93" i="63"/>
  <c r="G93" i="63"/>
  <c r="F93" i="63"/>
  <c r="E93" i="63"/>
  <c r="D93" i="63"/>
  <c r="C93" i="63"/>
  <c r="O92" i="63"/>
  <c r="N92" i="63"/>
  <c r="M92" i="63"/>
  <c r="L92" i="63"/>
  <c r="J92" i="63"/>
  <c r="G92" i="63"/>
  <c r="F92" i="63"/>
  <c r="E92" i="63"/>
  <c r="D92" i="63"/>
  <c r="C92" i="63"/>
  <c r="O91" i="63"/>
  <c r="N91" i="63"/>
  <c r="M91" i="63"/>
  <c r="L91" i="63"/>
  <c r="J91" i="63"/>
  <c r="G91" i="63"/>
  <c r="F91" i="63"/>
  <c r="E91" i="63"/>
  <c r="D91" i="63"/>
  <c r="C91" i="63"/>
  <c r="O90" i="63"/>
  <c r="N90" i="63"/>
  <c r="M90" i="63"/>
  <c r="L90" i="63"/>
  <c r="J90" i="63"/>
  <c r="G90" i="63"/>
  <c r="F90" i="63"/>
  <c r="E90" i="63"/>
  <c r="D90" i="63"/>
  <c r="C90" i="63"/>
  <c r="O89" i="63"/>
  <c r="N89" i="63"/>
  <c r="M89" i="63"/>
  <c r="L89" i="63"/>
  <c r="J89" i="63"/>
  <c r="G89" i="63"/>
  <c r="F89" i="63"/>
  <c r="E89" i="63"/>
  <c r="D89" i="63"/>
  <c r="C89" i="63"/>
  <c r="O88" i="63"/>
  <c r="N88" i="63"/>
  <c r="M88" i="63"/>
  <c r="L88" i="63"/>
  <c r="J88" i="63"/>
  <c r="G88" i="63"/>
  <c r="F88" i="63"/>
  <c r="E88" i="63"/>
  <c r="D88" i="63"/>
  <c r="C88" i="63"/>
  <c r="O87" i="63"/>
  <c r="N87" i="63"/>
  <c r="M87" i="63"/>
  <c r="L87" i="63"/>
  <c r="J87" i="63"/>
  <c r="G87" i="63"/>
  <c r="F87" i="63"/>
  <c r="E87" i="63"/>
  <c r="D87" i="63"/>
  <c r="C87" i="63"/>
  <c r="O86" i="63"/>
  <c r="N86" i="63"/>
  <c r="M86" i="63"/>
  <c r="L86" i="63"/>
  <c r="J86" i="63"/>
  <c r="G86" i="63"/>
  <c r="F86" i="63"/>
  <c r="E86" i="63"/>
  <c r="D86" i="63"/>
  <c r="C86" i="63"/>
  <c r="O85" i="63"/>
  <c r="N85" i="63"/>
  <c r="M85" i="63"/>
  <c r="L85" i="63"/>
  <c r="J85" i="63"/>
  <c r="G85" i="63"/>
  <c r="F85" i="63"/>
  <c r="E85" i="63"/>
  <c r="D85" i="63"/>
  <c r="C85" i="63"/>
  <c r="S1" i="63"/>
  <c r="C82" i="63"/>
  <c r="A31" i="63"/>
  <c r="O15" i="63"/>
  <c r="D15" i="63"/>
  <c r="O14" i="63"/>
  <c r="D14" i="63"/>
  <c r="O13" i="63"/>
  <c r="D13" i="63"/>
  <c r="O12" i="63"/>
  <c r="D12" i="63"/>
  <c r="O11" i="63"/>
  <c r="O10" i="63"/>
  <c r="D10" i="63"/>
  <c r="O9" i="63"/>
  <c r="D9" i="63"/>
  <c r="O8" i="63"/>
  <c r="A7" i="63"/>
  <c r="A4" i="63"/>
  <c r="A2" i="63"/>
  <c r="Y1" i="63"/>
  <c r="A64" i="63"/>
  <c r="O94" i="62"/>
  <c r="N94" i="62"/>
  <c r="M94" i="62"/>
  <c r="L94" i="62"/>
  <c r="K94" i="62"/>
  <c r="G94" i="62"/>
  <c r="F94" i="62"/>
  <c r="E94" i="62"/>
  <c r="D94" i="62"/>
  <c r="C94" i="62"/>
  <c r="O93" i="62"/>
  <c r="N93" i="62"/>
  <c r="M93" i="62"/>
  <c r="L93" i="62"/>
  <c r="K93" i="62"/>
  <c r="G93" i="62"/>
  <c r="F93" i="62"/>
  <c r="E93" i="62"/>
  <c r="D93" i="62"/>
  <c r="C93" i="62"/>
  <c r="O92" i="62"/>
  <c r="N92" i="62"/>
  <c r="M92" i="62"/>
  <c r="L92" i="62"/>
  <c r="J92" i="62"/>
  <c r="G92" i="62"/>
  <c r="F92" i="62"/>
  <c r="E92" i="62"/>
  <c r="D92" i="62"/>
  <c r="C92" i="62"/>
  <c r="O91" i="62"/>
  <c r="N91" i="62"/>
  <c r="M91" i="62"/>
  <c r="L91" i="62"/>
  <c r="J91" i="62"/>
  <c r="G91" i="62"/>
  <c r="F91" i="62"/>
  <c r="E91" i="62"/>
  <c r="D91" i="62"/>
  <c r="C91" i="62"/>
  <c r="O90" i="62"/>
  <c r="N90" i="62"/>
  <c r="M90" i="62"/>
  <c r="L90" i="62"/>
  <c r="J90" i="62"/>
  <c r="G90" i="62"/>
  <c r="F90" i="62"/>
  <c r="E90" i="62"/>
  <c r="D90" i="62"/>
  <c r="C90" i="62"/>
  <c r="O89" i="62"/>
  <c r="N89" i="62"/>
  <c r="M89" i="62"/>
  <c r="L89" i="62"/>
  <c r="J89" i="62"/>
  <c r="G89" i="62"/>
  <c r="F89" i="62"/>
  <c r="E89" i="62"/>
  <c r="D89" i="62"/>
  <c r="C89" i="62"/>
  <c r="O88" i="62"/>
  <c r="N88" i="62"/>
  <c r="M88" i="62"/>
  <c r="L88" i="62"/>
  <c r="J88" i="62"/>
  <c r="G88" i="62"/>
  <c r="F88" i="62"/>
  <c r="E88" i="62"/>
  <c r="D88" i="62"/>
  <c r="C88" i="62"/>
  <c r="O87" i="62"/>
  <c r="N87" i="62"/>
  <c r="M87" i="62"/>
  <c r="L87" i="62"/>
  <c r="J87" i="62"/>
  <c r="G87" i="62"/>
  <c r="F87" i="62"/>
  <c r="E87" i="62"/>
  <c r="D87" i="62"/>
  <c r="C87" i="62"/>
  <c r="O86" i="62"/>
  <c r="N86" i="62"/>
  <c r="M86" i="62"/>
  <c r="L86" i="62"/>
  <c r="J86" i="62"/>
  <c r="G86" i="62"/>
  <c r="F86" i="62"/>
  <c r="E86" i="62"/>
  <c r="D86" i="62"/>
  <c r="C86" i="62"/>
  <c r="O85" i="62"/>
  <c r="N85" i="62"/>
  <c r="M85" i="62"/>
  <c r="L85" i="62"/>
  <c r="J85" i="62"/>
  <c r="G85" i="62"/>
  <c r="F85" i="62"/>
  <c r="E85" i="62"/>
  <c r="D85" i="62"/>
  <c r="C85" i="62"/>
  <c r="A31" i="62"/>
  <c r="O15" i="62"/>
  <c r="D15" i="62"/>
  <c r="O14" i="62"/>
  <c r="D14" i="62"/>
  <c r="O13" i="62"/>
  <c r="D13" i="62"/>
  <c r="O12" i="62"/>
  <c r="D12" i="62"/>
  <c r="O11" i="62"/>
  <c r="O10" i="62"/>
  <c r="D10" i="62"/>
  <c r="O9" i="62"/>
  <c r="D9" i="62"/>
  <c r="O8" i="62"/>
  <c r="A7" i="62"/>
  <c r="A4" i="62"/>
  <c r="A2" i="62"/>
  <c r="Y1" i="62"/>
  <c r="S1" i="62"/>
  <c r="A64" i="62"/>
  <c r="O94" i="61"/>
  <c r="N94" i="61"/>
  <c r="M94" i="61"/>
  <c r="L94" i="61"/>
  <c r="K94" i="61"/>
  <c r="G94" i="61"/>
  <c r="F94" i="61"/>
  <c r="E94" i="61"/>
  <c r="D94" i="61"/>
  <c r="C94" i="61"/>
  <c r="O93" i="61"/>
  <c r="N93" i="61"/>
  <c r="M93" i="61"/>
  <c r="L93" i="61"/>
  <c r="K93" i="61"/>
  <c r="G93" i="61"/>
  <c r="F93" i="61"/>
  <c r="E93" i="61"/>
  <c r="D93" i="61"/>
  <c r="C93" i="61"/>
  <c r="O92" i="61"/>
  <c r="N92" i="61"/>
  <c r="M92" i="61"/>
  <c r="L92" i="61"/>
  <c r="J92" i="61"/>
  <c r="G92" i="61"/>
  <c r="F92" i="61"/>
  <c r="E92" i="61"/>
  <c r="D92" i="61"/>
  <c r="C92" i="61"/>
  <c r="O91" i="61"/>
  <c r="N91" i="61"/>
  <c r="M91" i="61"/>
  <c r="L91" i="61"/>
  <c r="J91" i="61"/>
  <c r="G91" i="61"/>
  <c r="F91" i="61"/>
  <c r="E91" i="61"/>
  <c r="D91" i="61"/>
  <c r="C91" i="61"/>
  <c r="O90" i="61"/>
  <c r="N90" i="61"/>
  <c r="M90" i="61"/>
  <c r="L90" i="61"/>
  <c r="J90" i="61"/>
  <c r="G90" i="61"/>
  <c r="F90" i="61"/>
  <c r="E90" i="61"/>
  <c r="D90" i="61"/>
  <c r="C90" i="61"/>
  <c r="O89" i="61"/>
  <c r="N89" i="61"/>
  <c r="M89" i="61"/>
  <c r="L89" i="61"/>
  <c r="J89" i="61"/>
  <c r="G89" i="61"/>
  <c r="F89" i="61"/>
  <c r="E89" i="61"/>
  <c r="D89" i="61"/>
  <c r="C89" i="61"/>
  <c r="O88" i="61"/>
  <c r="N88" i="61"/>
  <c r="M88" i="61"/>
  <c r="L88" i="61"/>
  <c r="J88" i="61"/>
  <c r="G88" i="61"/>
  <c r="F88" i="61"/>
  <c r="E88" i="61"/>
  <c r="D88" i="61"/>
  <c r="C88" i="61"/>
  <c r="O87" i="61"/>
  <c r="N87" i="61"/>
  <c r="M87" i="61"/>
  <c r="L87" i="61"/>
  <c r="J87" i="61"/>
  <c r="G87" i="61"/>
  <c r="F87" i="61"/>
  <c r="E87" i="61"/>
  <c r="D87" i="61"/>
  <c r="C87" i="61"/>
  <c r="O86" i="61"/>
  <c r="N86" i="61"/>
  <c r="M86" i="61"/>
  <c r="L86" i="61"/>
  <c r="J86" i="61"/>
  <c r="G86" i="61"/>
  <c r="F86" i="61"/>
  <c r="E86" i="61"/>
  <c r="D86" i="61"/>
  <c r="C86" i="61"/>
  <c r="O85" i="61"/>
  <c r="N85" i="61"/>
  <c r="M85" i="61"/>
  <c r="L85" i="61"/>
  <c r="J85" i="61"/>
  <c r="G85" i="61"/>
  <c r="F85" i="61"/>
  <c r="E85" i="61"/>
  <c r="D85" i="61"/>
  <c r="C85" i="61"/>
  <c r="S1" i="61"/>
  <c r="C82" i="61"/>
  <c r="A31" i="61"/>
  <c r="O15" i="61"/>
  <c r="D15" i="61"/>
  <c r="O14" i="61"/>
  <c r="D14" i="61"/>
  <c r="O13" i="61"/>
  <c r="D13" i="61"/>
  <c r="O12" i="61"/>
  <c r="D12" i="61"/>
  <c r="O11" i="61"/>
  <c r="O10" i="61"/>
  <c r="D10" i="61"/>
  <c r="O9" i="61"/>
  <c r="D9" i="61"/>
  <c r="O8" i="61"/>
  <c r="A7" i="61"/>
  <c r="A4" i="61"/>
  <c r="A2" i="61"/>
  <c r="Y1" i="61"/>
  <c r="A64" i="61"/>
  <c r="O94" i="60"/>
  <c r="N94" i="60"/>
  <c r="M94" i="60"/>
  <c r="L94" i="60"/>
  <c r="K94" i="60"/>
  <c r="G94" i="60"/>
  <c r="F94" i="60"/>
  <c r="E94" i="60"/>
  <c r="D94" i="60"/>
  <c r="C94" i="60"/>
  <c r="O93" i="60"/>
  <c r="N93" i="60"/>
  <c r="M93" i="60"/>
  <c r="L93" i="60"/>
  <c r="K93" i="60"/>
  <c r="G93" i="60"/>
  <c r="F93" i="60"/>
  <c r="E93" i="60"/>
  <c r="D93" i="60"/>
  <c r="C93" i="60"/>
  <c r="O92" i="60"/>
  <c r="N92" i="60"/>
  <c r="M92" i="60"/>
  <c r="L92" i="60"/>
  <c r="J92" i="60"/>
  <c r="G92" i="60"/>
  <c r="F92" i="60"/>
  <c r="E92" i="60"/>
  <c r="D92" i="60"/>
  <c r="C92" i="60"/>
  <c r="O91" i="60"/>
  <c r="N91" i="60"/>
  <c r="M91" i="60"/>
  <c r="L91" i="60"/>
  <c r="J91" i="60"/>
  <c r="G91" i="60"/>
  <c r="F91" i="60"/>
  <c r="E91" i="60"/>
  <c r="D91" i="60"/>
  <c r="C91" i="60"/>
  <c r="O90" i="60"/>
  <c r="N90" i="60"/>
  <c r="M90" i="60"/>
  <c r="L90" i="60"/>
  <c r="J90" i="60"/>
  <c r="G90" i="60"/>
  <c r="F90" i="60"/>
  <c r="E90" i="60"/>
  <c r="D90" i="60"/>
  <c r="C90" i="60"/>
  <c r="O89" i="60"/>
  <c r="N89" i="60"/>
  <c r="M89" i="60"/>
  <c r="L89" i="60"/>
  <c r="J89" i="60"/>
  <c r="G89" i="60"/>
  <c r="F89" i="60"/>
  <c r="E89" i="60"/>
  <c r="D89" i="60"/>
  <c r="C89" i="60"/>
  <c r="O88" i="60"/>
  <c r="N88" i="60"/>
  <c r="M88" i="60"/>
  <c r="L88" i="60"/>
  <c r="J88" i="60"/>
  <c r="G88" i="60"/>
  <c r="F88" i="60"/>
  <c r="E88" i="60"/>
  <c r="D88" i="60"/>
  <c r="C88" i="60"/>
  <c r="O87" i="60"/>
  <c r="N87" i="60"/>
  <c r="M87" i="60"/>
  <c r="L87" i="60"/>
  <c r="J87" i="60"/>
  <c r="G87" i="60"/>
  <c r="F87" i="60"/>
  <c r="E87" i="60"/>
  <c r="D87" i="60"/>
  <c r="C87" i="60"/>
  <c r="O86" i="60"/>
  <c r="N86" i="60"/>
  <c r="M86" i="60"/>
  <c r="L86" i="60"/>
  <c r="J86" i="60"/>
  <c r="G86" i="60"/>
  <c r="F86" i="60"/>
  <c r="E86" i="60"/>
  <c r="D86" i="60"/>
  <c r="C86" i="60"/>
  <c r="O85" i="60"/>
  <c r="N85" i="60"/>
  <c r="M85" i="60"/>
  <c r="L85" i="60"/>
  <c r="J85" i="60"/>
  <c r="G85" i="60"/>
  <c r="F85" i="60"/>
  <c r="E85" i="60"/>
  <c r="D85" i="60"/>
  <c r="C85" i="60"/>
  <c r="A31" i="60"/>
  <c r="O15" i="60"/>
  <c r="D15" i="60"/>
  <c r="O14" i="60"/>
  <c r="D14" i="60"/>
  <c r="O13" i="60"/>
  <c r="D13" i="60"/>
  <c r="O12" i="60"/>
  <c r="D12" i="60"/>
  <c r="O11" i="60"/>
  <c r="O10" i="60"/>
  <c r="D10" i="60"/>
  <c r="O9" i="60"/>
  <c r="D9" i="60"/>
  <c r="O8" i="60"/>
  <c r="A7" i="60"/>
  <c r="A4" i="60"/>
  <c r="A2" i="60"/>
  <c r="Y1" i="60"/>
  <c r="S1" i="60"/>
  <c r="A64" i="60"/>
  <c r="O94" i="59"/>
  <c r="N94" i="59"/>
  <c r="M94" i="59"/>
  <c r="L94" i="59"/>
  <c r="K94" i="59"/>
  <c r="G94" i="59"/>
  <c r="F94" i="59"/>
  <c r="E94" i="59"/>
  <c r="D94" i="59"/>
  <c r="C94" i="59"/>
  <c r="O93" i="59"/>
  <c r="N93" i="59"/>
  <c r="M93" i="59"/>
  <c r="L93" i="59"/>
  <c r="K93" i="59"/>
  <c r="G93" i="59"/>
  <c r="F93" i="59"/>
  <c r="E93" i="59"/>
  <c r="D93" i="59"/>
  <c r="C93" i="59"/>
  <c r="O92" i="59"/>
  <c r="N92" i="59"/>
  <c r="M92" i="59"/>
  <c r="L92" i="59"/>
  <c r="J92" i="59"/>
  <c r="G92" i="59"/>
  <c r="F92" i="59"/>
  <c r="E92" i="59"/>
  <c r="D92" i="59"/>
  <c r="C92" i="59"/>
  <c r="O91" i="59"/>
  <c r="N91" i="59"/>
  <c r="M91" i="59"/>
  <c r="L91" i="59"/>
  <c r="J91" i="59"/>
  <c r="G91" i="59"/>
  <c r="F91" i="59"/>
  <c r="E91" i="59"/>
  <c r="D91" i="59"/>
  <c r="C91" i="59"/>
  <c r="O90" i="59"/>
  <c r="N90" i="59"/>
  <c r="M90" i="59"/>
  <c r="L90" i="59"/>
  <c r="J90" i="59"/>
  <c r="G90" i="59"/>
  <c r="F90" i="59"/>
  <c r="E90" i="59"/>
  <c r="D90" i="59"/>
  <c r="C90" i="59"/>
  <c r="O89" i="59"/>
  <c r="N89" i="59"/>
  <c r="M89" i="59"/>
  <c r="L89" i="59"/>
  <c r="J89" i="59"/>
  <c r="G89" i="59"/>
  <c r="F89" i="59"/>
  <c r="E89" i="59"/>
  <c r="D89" i="59"/>
  <c r="C89" i="59"/>
  <c r="O88" i="59"/>
  <c r="N88" i="59"/>
  <c r="M88" i="59"/>
  <c r="L88" i="59"/>
  <c r="J88" i="59"/>
  <c r="G88" i="59"/>
  <c r="F88" i="59"/>
  <c r="E88" i="59"/>
  <c r="D88" i="59"/>
  <c r="C88" i="59"/>
  <c r="O87" i="59"/>
  <c r="N87" i="59"/>
  <c r="M87" i="59"/>
  <c r="L87" i="59"/>
  <c r="J87" i="59"/>
  <c r="G87" i="59"/>
  <c r="F87" i="59"/>
  <c r="E87" i="59"/>
  <c r="D87" i="59"/>
  <c r="C87" i="59"/>
  <c r="O86" i="59"/>
  <c r="N86" i="59"/>
  <c r="M86" i="59"/>
  <c r="L86" i="59"/>
  <c r="J86" i="59"/>
  <c r="G86" i="59"/>
  <c r="F86" i="59"/>
  <c r="E86" i="59"/>
  <c r="D86" i="59"/>
  <c r="C86" i="59"/>
  <c r="O85" i="59"/>
  <c r="N85" i="59"/>
  <c r="M85" i="59"/>
  <c r="L85" i="59"/>
  <c r="J85" i="59"/>
  <c r="G85" i="59"/>
  <c r="F85" i="59"/>
  <c r="E85" i="59"/>
  <c r="D85" i="59"/>
  <c r="C85" i="59"/>
  <c r="S1" i="59"/>
  <c r="C82" i="59"/>
  <c r="A31" i="59"/>
  <c r="O15" i="59"/>
  <c r="D15" i="59"/>
  <c r="O14" i="59"/>
  <c r="D14" i="59"/>
  <c r="O13" i="59"/>
  <c r="D13" i="59"/>
  <c r="O12" i="59"/>
  <c r="D12" i="59"/>
  <c r="O11" i="59"/>
  <c r="O10" i="59"/>
  <c r="D10" i="59"/>
  <c r="O9" i="59"/>
  <c r="D9" i="59"/>
  <c r="O8" i="59"/>
  <c r="A7" i="59"/>
  <c r="A4" i="59"/>
  <c r="A2" i="59"/>
  <c r="Y1" i="59"/>
  <c r="A64" i="59"/>
  <c r="O94" i="58"/>
  <c r="N94" i="58"/>
  <c r="M94" i="58"/>
  <c r="L94" i="58"/>
  <c r="K94" i="58"/>
  <c r="G94" i="58"/>
  <c r="F94" i="58"/>
  <c r="E94" i="58"/>
  <c r="D94" i="58"/>
  <c r="C94" i="58"/>
  <c r="O93" i="58"/>
  <c r="N93" i="58"/>
  <c r="M93" i="58"/>
  <c r="L93" i="58"/>
  <c r="K93" i="58"/>
  <c r="G93" i="58"/>
  <c r="F93" i="58"/>
  <c r="E93" i="58"/>
  <c r="D93" i="58"/>
  <c r="C93" i="58"/>
  <c r="O92" i="58"/>
  <c r="N92" i="58"/>
  <c r="M92" i="58"/>
  <c r="L92" i="58"/>
  <c r="J92" i="58"/>
  <c r="G92" i="58"/>
  <c r="F92" i="58"/>
  <c r="E92" i="58"/>
  <c r="D92" i="58"/>
  <c r="C92" i="58"/>
  <c r="O91" i="58"/>
  <c r="N91" i="58"/>
  <c r="M91" i="58"/>
  <c r="L91" i="58"/>
  <c r="J91" i="58"/>
  <c r="G91" i="58"/>
  <c r="F91" i="58"/>
  <c r="E91" i="58"/>
  <c r="D91" i="58"/>
  <c r="C91" i="58"/>
  <c r="O90" i="58"/>
  <c r="N90" i="58"/>
  <c r="M90" i="58"/>
  <c r="L90" i="58"/>
  <c r="J90" i="58"/>
  <c r="G90" i="58"/>
  <c r="F90" i="58"/>
  <c r="E90" i="58"/>
  <c r="D90" i="58"/>
  <c r="C90" i="58"/>
  <c r="O89" i="58"/>
  <c r="N89" i="58"/>
  <c r="M89" i="58"/>
  <c r="L89" i="58"/>
  <c r="J89" i="58"/>
  <c r="G89" i="58"/>
  <c r="F89" i="58"/>
  <c r="E89" i="58"/>
  <c r="D89" i="58"/>
  <c r="C89" i="58"/>
  <c r="O88" i="58"/>
  <c r="N88" i="58"/>
  <c r="M88" i="58"/>
  <c r="L88" i="58"/>
  <c r="J88" i="58"/>
  <c r="G88" i="58"/>
  <c r="F88" i="58"/>
  <c r="E88" i="58"/>
  <c r="D88" i="58"/>
  <c r="C88" i="58"/>
  <c r="O87" i="58"/>
  <c r="N87" i="58"/>
  <c r="M87" i="58"/>
  <c r="L87" i="58"/>
  <c r="J87" i="58"/>
  <c r="G87" i="58"/>
  <c r="F87" i="58"/>
  <c r="E87" i="58"/>
  <c r="D87" i="58"/>
  <c r="C87" i="58"/>
  <c r="O86" i="58"/>
  <c r="N86" i="58"/>
  <c r="M86" i="58"/>
  <c r="L86" i="58"/>
  <c r="J86" i="58"/>
  <c r="G86" i="58"/>
  <c r="F86" i="58"/>
  <c r="E86" i="58"/>
  <c r="D86" i="58"/>
  <c r="C86" i="58"/>
  <c r="O85" i="58"/>
  <c r="N85" i="58"/>
  <c r="M85" i="58"/>
  <c r="L85" i="58"/>
  <c r="J85" i="58"/>
  <c r="G85" i="58"/>
  <c r="F85" i="58"/>
  <c r="E85" i="58"/>
  <c r="D85" i="58"/>
  <c r="C85" i="58"/>
  <c r="A31" i="58"/>
  <c r="O15" i="58"/>
  <c r="D15" i="58"/>
  <c r="O14" i="58"/>
  <c r="D14" i="58"/>
  <c r="O13" i="58"/>
  <c r="D13" i="58"/>
  <c r="O12" i="58"/>
  <c r="D12" i="58"/>
  <c r="O11" i="58"/>
  <c r="O10" i="58"/>
  <c r="D10" i="58"/>
  <c r="O9" i="58"/>
  <c r="D9" i="58"/>
  <c r="O8" i="58"/>
  <c r="A7" i="58"/>
  <c r="A4" i="58"/>
  <c r="A2" i="58"/>
  <c r="Y1" i="58"/>
  <c r="S1" i="58"/>
  <c r="A64" i="58"/>
  <c r="O94" i="57"/>
  <c r="N94" i="57"/>
  <c r="M94" i="57"/>
  <c r="L94" i="57"/>
  <c r="K94" i="57"/>
  <c r="G94" i="57"/>
  <c r="F94" i="57"/>
  <c r="E94" i="57"/>
  <c r="D94" i="57"/>
  <c r="C94" i="57"/>
  <c r="O93" i="57"/>
  <c r="N93" i="57"/>
  <c r="M93" i="57"/>
  <c r="L93" i="57"/>
  <c r="K93" i="57"/>
  <c r="G93" i="57"/>
  <c r="F93" i="57"/>
  <c r="E93" i="57"/>
  <c r="D93" i="57"/>
  <c r="C93" i="57"/>
  <c r="O92" i="57"/>
  <c r="N92" i="57"/>
  <c r="M92" i="57"/>
  <c r="L92" i="57"/>
  <c r="J92" i="57"/>
  <c r="G92" i="57"/>
  <c r="F92" i="57"/>
  <c r="E92" i="57"/>
  <c r="D92" i="57"/>
  <c r="C92" i="57"/>
  <c r="O91" i="57"/>
  <c r="N91" i="57"/>
  <c r="M91" i="57"/>
  <c r="L91" i="57"/>
  <c r="J91" i="57"/>
  <c r="G91" i="57"/>
  <c r="F91" i="57"/>
  <c r="E91" i="57"/>
  <c r="D91" i="57"/>
  <c r="C91" i="57"/>
  <c r="O90" i="57"/>
  <c r="N90" i="57"/>
  <c r="M90" i="57"/>
  <c r="L90" i="57"/>
  <c r="J90" i="57"/>
  <c r="G90" i="57"/>
  <c r="F90" i="57"/>
  <c r="E90" i="57"/>
  <c r="D90" i="57"/>
  <c r="C90" i="57"/>
  <c r="O89" i="57"/>
  <c r="N89" i="57"/>
  <c r="M89" i="57"/>
  <c r="L89" i="57"/>
  <c r="J89" i="57"/>
  <c r="G89" i="57"/>
  <c r="F89" i="57"/>
  <c r="E89" i="57"/>
  <c r="D89" i="57"/>
  <c r="C89" i="57"/>
  <c r="O88" i="57"/>
  <c r="N88" i="57"/>
  <c r="M88" i="57"/>
  <c r="L88" i="57"/>
  <c r="J88" i="57"/>
  <c r="G88" i="57"/>
  <c r="F88" i="57"/>
  <c r="E88" i="57"/>
  <c r="D88" i="57"/>
  <c r="C88" i="57"/>
  <c r="O87" i="57"/>
  <c r="N87" i="57"/>
  <c r="M87" i="57"/>
  <c r="L87" i="57"/>
  <c r="J87" i="57"/>
  <c r="G87" i="57"/>
  <c r="F87" i="57"/>
  <c r="E87" i="57"/>
  <c r="D87" i="57"/>
  <c r="C87" i="57"/>
  <c r="O86" i="57"/>
  <c r="N86" i="57"/>
  <c r="M86" i="57"/>
  <c r="L86" i="57"/>
  <c r="J86" i="57"/>
  <c r="G86" i="57"/>
  <c r="F86" i="57"/>
  <c r="E86" i="57"/>
  <c r="D86" i="57"/>
  <c r="C86" i="57"/>
  <c r="O85" i="57"/>
  <c r="N85" i="57"/>
  <c r="M85" i="57"/>
  <c r="L85" i="57"/>
  <c r="J85" i="57"/>
  <c r="G85" i="57"/>
  <c r="F85" i="57"/>
  <c r="E85" i="57"/>
  <c r="D85" i="57"/>
  <c r="C85" i="57"/>
  <c r="S1" i="57"/>
  <c r="C82" i="57"/>
  <c r="A31" i="57"/>
  <c r="O15" i="57"/>
  <c r="D15" i="57"/>
  <c r="O14" i="57"/>
  <c r="D14" i="57"/>
  <c r="O13" i="57"/>
  <c r="D13" i="57"/>
  <c r="O12" i="57"/>
  <c r="D12" i="57"/>
  <c r="O11" i="57"/>
  <c r="O10" i="57"/>
  <c r="D10" i="57"/>
  <c r="O9" i="57"/>
  <c r="D9" i="57"/>
  <c r="O8" i="57"/>
  <c r="A7" i="57"/>
  <c r="A4" i="57"/>
  <c r="A2" i="57"/>
  <c r="Y1" i="57"/>
  <c r="A64" i="57"/>
  <c r="O94" i="56"/>
  <c r="N94" i="56"/>
  <c r="M94" i="56"/>
  <c r="L94" i="56"/>
  <c r="K94" i="56"/>
  <c r="G94" i="56"/>
  <c r="F94" i="56"/>
  <c r="E94" i="56"/>
  <c r="D94" i="56"/>
  <c r="C94" i="56"/>
  <c r="O93" i="56"/>
  <c r="N93" i="56"/>
  <c r="M93" i="56"/>
  <c r="L93" i="56"/>
  <c r="K93" i="56"/>
  <c r="G93" i="56"/>
  <c r="F93" i="56"/>
  <c r="E93" i="56"/>
  <c r="D93" i="56"/>
  <c r="C93" i="56"/>
  <c r="O92" i="56"/>
  <c r="N92" i="56"/>
  <c r="M92" i="56"/>
  <c r="L92" i="56"/>
  <c r="J92" i="56"/>
  <c r="G92" i="56"/>
  <c r="F92" i="56"/>
  <c r="E92" i="56"/>
  <c r="D92" i="56"/>
  <c r="C92" i="56"/>
  <c r="O91" i="56"/>
  <c r="N91" i="56"/>
  <c r="M91" i="56"/>
  <c r="L91" i="56"/>
  <c r="J91" i="56"/>
  <c r="G91" i="56"/>
  <c r="F91" i="56"/>
  <c r="E91" i="56"/>
  <c r="D91" i="56"/>
  <c r="C91" i="56"/>
  <c r="O90" i="56"/>
  <c r="N90" i="56"/>
  <c r="M90" i="56"/>
  <c r="L90" i="56"/>
  <c r="J90" i="56"/>
  <c r="G90" i="56"/>
  <c r="F90" i="56"/>
  <c r="E90" i="56"/>
  <c r="D90" i="56"/>
  <c r="C90" i="56"/>
  <c r="O89" i="56"/>
  <c r="N89" i="56"/>
  <c r="M89" i="56"/>
  <c r="L89" i="56"/>
  <c r="J89" i="56"/>
  <c r="G89" i="56"/>
  <c r="F89" i="56"/>
  <c r="E89" i="56"/>
  <c r="D89" i="56"/>
  <c r="C89" i="56"/>
  <c r="O88" i="56"/>
  <c r="N88" i="56"/>
  <c r="M88" i="56"/>
  <c r="L88" i="56"/>
  <c r="J88" i="56"/>
  <c r="G88" i="56"/>
  <c r="F88" i="56"/>
  <c r="E88" i="56"/>
  <c r="D88" i="56"/>
  <c r="C88" i="56"/>
  <c r="O87" i="56"/>
  <c r="N87" i="56"/>
  <c r="M87" i="56"/>
  <c r="L87" i="56"/>
  <c r="J87" i="56"/>
  <c r="G87" i="56"/>
  <c r="F87" i="56"/>
  <c r="E87" i="56"/>
  <c r="D87" i="56"/>
  <c r="C87" i="56"/>
  <c r="O86" i="56"/>
  <c r="N86" i="56"/>
  <c r="M86" i="56"/>
  <c r="L86" i="56"/>
  <c r="J86" i="56"/>
  <c r="G86" i="56"/>
  <c r="F86" i="56"/>
  <c r="E86" i="56"/>
  <c r="D86" i="56"/>
  <c r="C86" i="56"/>
  <c r="O85" i="56"/>
  <c r="N85" i="56"/>
  <c r="M85" i="56"/>
  <c r="L85" i="56"/>
  <c r="J85" i="56"/>
  <c r="G85" i="56"/>
  <c r="F85" i="56"/>
  <c r="E85" i="56"/>
  <c r="D85" i="56"/>
  <c r="C85" i="56"/>
  <c r="A31" i="56"/>
  <c r="O15" i="56"/>
  <c r="D15" i="56"/>
  <c r="O14" i="56"/>
  <c r="D14" i="56"/>
  <c r="O13" i="56"/>
  <c r="D13" i="56"/>
  <c r="O12" i="56"/>
  <c r="D12" i="56"/>
  <c r="O11" i="56"/>
  <c r="O10" i="56"/>
  <c r="D10" i="56"/>
  <c r="O9" i="56"/>
  <c r="D9" i="56"/>
  <c r="O8" i="56"/>
  <c r="A7" i="56"/>
  <c r="A4" i="56"/>
  <c r="A2" i="56"/>
  <c r="Y1" i="56"/>
  <c r="S1" i="56"/>
  <c r="A64" i="56"/>
  <c r="O94" i="55"/>
  <c r="N94" i="55"/>
  <c r="M94" i="55"/>
  <c r="L94" i="55"/>
  <c r="K94" i="55"/>
  <c r="G94" i="55"/>
  <c r="F94" i="55"/>
  <c r="E94" i="55"/>
  <c r="D94" i="55"/>
  <c r="C94" i="55"/>
  <c r="O93" i="55"/>
  <c r="N93" i="55"/>
  <c r="M93" i="55"/>
  <c r="L93" i="55"/>
  <c r="K93" i="55"/>
  <c r="G93" i="55"/>
  <c r="F93" i="55"/>
  <c r="E93" i="55"/>
  <c r="D93" i="55"/>
  <c r="C93" i="55"/>
  <c r="O92" i="55"/>
  <c r="N92" i="55"/>
  <c r="M92" i="55"/>
  <c r="L92" i="55"/>
  <c r="J92" i="55"/>
  <c r="G92" i="55"/>
  <c r="F92" i="55"/>
  <c r="E92" i="55"/>
  <c r="D92" i="55"/>
  <c r="C92" i="55"/>
  <c r="O91" i="55"/>
  <c r="N91" i="55"/>
  <c r="M91" i="55"/>
  <c r="L91" i="55"/>
  <c r="J91" i="55"/>
  <c r="G91" i="55"/>
  <c r="F91" i="55"/>
  <c r="E91" i="55"/>
  <c r="D91" i="55"/>
  <c r="C91" i="55"/>
  <c r="O90" i="55"/>
  <c r="N90" i="55"/>
  <c r="M90" i="55"/>
  <c r="L90" i="55"/>
  <c r="J90" i="55"/>
  <c r="G90" i="55"/>
  <c r="F90" i="55"/>
  <c r="E90" i="55"/>
  <c r="D90" i="55"/>
  <c r="C90" i="55"/>
  <c r="O89" i="55"/>
  <c r="N89" i="55"/>
  <c r="M89" i="55"/>
  <c r="L89" i="55"/>
  <c r="J89" i="55"/>
  <c r="G89" i="55"/>
  <c r="F89" i="55"/>
  <c r="E89" i="55"/>
  <c r="D89" i="55"/>
  <c r="C89" i="55"/>
  <c r="O88" i="55"/>
  <c r="N88" i="55"/>
  <c r="M88" i="55"/>
  <c r="L88" i="55"/>
  <c r="J88" i="55"/>
  <c r="G88" i="55"/>
  <c r="F88" i="55"/>
  <c r="E88" i="55"/>
  <c r="D88" i="55"/>
  <c r="C88" i="55"/>
  <c r="O87" i="55"/>
  <c r="N87" i="55"/>
  <c r="M87" i="55"/>
  <c r="L87" i="55"/>
  <c r="J87" i="55"/>
  <c r="G87" i="55"/>
  <c r="F87" i="55"/>
  <c r="E87" i="55"/>
  <c r="D87" i="55"/>
  <c r="C87" i="55"/>
  <c r="O86" i="55"/>
  <c r="N86" i="55"/>
  <c r="M86" i="55"/>
  <c r="L86" i="55"/>
  <c r="J86" i="55"/>
  <c r="G86" i="55"/>
  <c r="F86" i="55"/>
  <c r="E86" i="55"/>
  <c r="D86" i="55"/>
  <c r="C86" i="55"/>
  <c r="O85" i="55"/>
  <c r="N85" i="55"/>
  <c r="M85" i="55"/>
  <c r="L85" i="55"/>
  <c r="J85" i="55"/>
  <c r="G85" i="55"/>
  <c r="F85" i="55"/>
  <c r="E85" i="55"/>
  <c r="D85" i="55"/>
  <c r="C85" i="55"/>
  <c r="A31" i="55"/>
  <c r="O15" i="55"/>
  <c r="D15" i="55"/>
  <c r="O14" i="55"/>
  <c r="D14" i="55"/>
  <c r="O13" i="55"/>
  <c r="D13" i="55"/>
  <c r="O12" i="55"/>
  <c r="D12" i="55"/>
  <c r="O11" i="55"/>
  <c r="O10" i="55"/>
  <c r="D10" i="55"/>
  <c r="O9" i="55"/>
  <c r="D9" i="55"/>
  <c r="O8" i="55"/>
  <c r="A7" i="55"/>
  <c r="A4" i="55"/>
  <c r="A2" i="55"/>
  <c r="Y1" i="55"/>
  <c r="S1" i="55"/>
  <c r="A64" i="55"/>
  <c r="O94" i="54"/>
  <c r="N94" i="54"/>
  <c r="M94" i="54"/>
  <c r="L94" i="54"/>
  <c r="K94" i="54"/>
  <c r="G94" i="54"/>
  <c r="F94" i="54"/>
  <c r="E94" i="54"/>
  <c r="D94" i="54"/>
  <c r="C94" i="54"/>
  <c r="O93" i="54"/>
  <c r="N93" i="54"/>
  <c r="M93" i="54"/>
  <c r="L93" i="54"/>
  <c r="K93" i="54"/>
  <c r="G93" i="54"/>
  <c r="F93" i="54"/>
  <c r="E93" i="54"/>
  <c r="D93" i="54"/>
  <c r="C93" i="54"/>
  <c r="O92" i="54"/>
  <c r="N92" i="54"/>
  <c r="M92" i="54"/>
  <c r="L92" i="54"/>
  <c r="J92" i="54"/>
  <c r="G92" i="54"/>
  <c r="F92" i="54"/>
  <c r="E92" i="54"/>
  <c r="D92" i="54"/>
  <c r="C92" i="54"/>
  <c r="O91" i="54"/>
  <c r="N91" i="54"/>
  <c r="M91" i="54"/>
  <c r="L91" i="54"/>
  <c r="J91" i="54"/>
  <c r="G91" i="54"/>
  <c r="F91" i="54"/>
  <c r="E91" i="54"/>
  <c r="D91" i="54"/>
  <c r="C91" i="54"/>
  <c r="O90" i="54"/>
  <c r="N90" i="54"/>
  <c r="M90" i="54"/>
  <c r="L90" i="54"/>
  <c r="J90" i="54"/>
  <c r="G90" i="54"/>
  <c r="F90" i="54"/>
  <c r="E90" i="54"/>
  <c r="D90" i="54"/>
  <c r="C90" i="54"/>
  <c r="O89" i="54"/>
  <c r="N89" i="54"/>
  <c r="M89" i="54"/>
  <c r="L89" i="54"/>
  <c r="J89" i="54"/>
  <c r="G89" i="54"/>
  <c r="F89" i="54"/>
  <c r="E89" i="54"/>
  <c r="D89" i="54"/>
  <c r="C89" i="54"/>
  <c r="O88" i="54"/>
  <c r="N88" i="54"/>
  <c r="M88" i="54"/>
  <c r="L88" i="54"/>
  <c r="J88" i="54"/>
  <c r="G88" i="54"/>
  <c r="F88" i="54"/>
  <c r="E88" i="54"/>
  <c r="D88" i="54"/>
  <c r="C88" i="54"/>
  <c r="O87" i="54"/>
  <c r="N87" i="54"/>
  <c r="M87" i="54"/>
  <c r="L87" i="54"/>
  <c r="J87" i="54"/>
  <c r="G87" i="54"/>
  <c r="F87" i="54"/>
  <c r="E87" i="54"/>
  <c r="D87" i="54"/>
  <c r="C87" i="54"/>
  <c r="O86" i="54"/>
  <c r="N86" i="54"/>
  <c r="M86" i="54"/>
  <c r="L86" i="54"/>
  <c r="J86" i="54"/>
  <c r="G86" i="54"/>
  <c r="F86" i="54"/>
  <c r="E86" i="54"/>
  <c r="D86" i="54"/>
  <c r="C86" i="54"/>
  <c r="O85" i="54"/>
  <c r="N85" i="54"/>
  <c r="M85" i="54"/>
  <c r="L85" i="54"/>
  <c r="J85" i="54"/>
  <c r="G85" i="54"/>
  <c r="F85" i="54"/>
  <c r="E85" i="54"/>
  <c r="D85" i="54"/>
  <c r="C85" i="54"/>
  <c r="S1" i="54"/>
  <c r="C82" i="54"/>
  <c r="A31" i="54"/>
  <c r="O15" i="54"/>
  <c r="D15" i="54"/>
  <c r="O14" i="54"/>
  <c r="D14" i="54"/>
  <c r="O13" i="54"/>
  <c r="D13" i="54"/>
  <c r="O12" i="54"/>
  <c r="D12" i="54"/>
  <c r="O11" i="54"/>
  <c r="O10" i="54"/>
  <c r="D10" i="54"/>
  <c r="O9" i="54"/>
  <c r="D9" i="54"/>
  <c r="O8" i="54"/>
  <c r="A7" i="54"/>
  <c r="A4" i="54"/>
  <c r="A2" i="54"/>
  <c r="Y1" i="54"/>
  <c r="A64" i="54"/>
  <c r="O94" i="53"/>
  <c r="N94" i="53"/>
  <c r="M94" i="53"/>
  <c r="L94" i="53"/>
  <c r="K94" i="53"/>
  <c r="G94" i="53"/>
  <c r="F94" i="53"/>
  <c r="E94" i="53"/>
  <c r="D94" i="53"/>
  <c r="C94" i="53"/>
  <c r="O93" i="53"/>
  <c r="N93" i="53"/>
  <c r="M93" i="53"/>
  <c r="L93" i="53"/>
  <c r="K93" i="53"/>
  <c r="G93" i="53"/>
  <c r="F93" i="53"/>
  <c r="E93" i="53"/>
  <c r="D93" i="53"/>
  <c r="C93" i="53"/>
  <c r="O92" i="53"/>
  <c r="N92" i="53"/>
  <c r="M92" i="53"/>
  <c r="L92" i="53"/>
  <c r="J92" i="53"/>
  <c r="G92" i="53"/>
  <c r="F92" i="53"/>
  <c r="E92" i="53"/>
  <c r="D92" i="53"/>
  <c r="C92" i="53"/>
  <c r="O91" i="53"/>
  <c r="N91" i="53"/>
  <c r="M91" i="53"/>
  <c r="L91" i="53"/>
  <c r="J91" i="53"/>
  <c r="G91" i="53"/>
  <c r="F91" i="53"/>
  <c r="E91" i="53"/>
  <c r="D91" i="53"/>
  <c r="C91" i="53"/>
  <c r="O90" i="53"/>
  <c r="N90" i="53"/>
  <c r="M90" i="53"/>
  <c r="L90" i="53"/>
  <c r="J90" i="53"/>
  <c r="G90" i="53"/>
  <c r="F90" i="53"/>
  <c r="E90" i="53"/>
  <c r="D90" i="53"/>
  <c r="C90" i="53"/>
  <c r="O89" i="53"/>
  <c r="N89" i="53"/>
  <c r="M89" i="53"/>
  <c r="L89" i="53"/>
  <c r="J89" i="53"/>
  <c r="G89" i="53"/>
  <c r="F89" i="53"/>
  <c r="E89" i="53"/>
  <c r="D89" i="53"/>
  <c r="C89" i="53"/>
  <c r="O88" i="53"/>
  <c r="N88" i="53"/>
  <c r="M88" i="53"/>
  <c r="L88" i="53"/>
  <c r="J88" i="53"/>
  <c r="G88" i="53"/>
  <c r="F88" i="53"/>
  <c r="E88" i="53"/>
  <c r="D88" i="53"/>
  <c r="C88" i="53"/>
  <c r="O87" i="53"/>
  <c r="N87" i="53"/>
  <c r="M87" i="53"/>
  <c r="L87" i="53"/>
  <c r="J87" i="53"/>
  <c r="G87" i="53"/>
  <c r="F87" i="53"/>
  <c r="E87" i="53"/>
  <c r="D87" i="53"/>
  <c r="C87" i="53"/>
  <c r="O86" i="53"/>
  <c r="N86" i="53"/>
  <c r="M86" i="53"/>
  <c r="L86" i="53"/>
  <c r="J86" i="53"/>
  <c r="G86" i="53"/>
  <c r="F86" i="53"/>
  <c r="E86" i="53"/>
  <c r="D86" i="53"/>
  <c r="C86" i="53"/>
  <c r="O85" i="53"/>
  <c r="N85" i="53"/>
  <c r="M85" i="53"/>
  <c r="L85" i="53"/>
  <c r="J85" i="53"/>
  <c r="G85" i="53"/>
  <c r="F85" i="53"/>
  <c r="E85" i="53"/>
  <c r="D85" i="53"/>
  <c r="C85" i="53"/>
  <c r="A31" i="53"/>
  <c r="O15" i="53"/>
  <c r="D15" i="53"/>
  <c r="O14" i="53"/>
  <c r="D14" i="53"/>
  <c r="O13" i="53"/>
  <c r="D13" i="53"/>
  <c r="O12" i="53"/>
  <c r="D12" i="53"/>
  <c r="O11" i="53"/>
  <c r="O10" i="53"/>
  <c r="D10" i="53"/>
  <c r="O9" i="53"/>
  <c r="D9" i="53"/>
  <c r="O8" i="53"/>
  <c r="A7" i="53"/>
  <c r="A4" i="53"/>
  <c r="A2" i="53"/>
  <c r="Y1" i="53"/>
  <c r="S1" i="53"/>
  <c r="A64" i="53"/>
  <c r="O94" i="52"/>
  <c r="N94" i="52"/>
  <c r="M94" i="52"/>
  <c r="L94" i="52"/>
  <c r="K94" i="52"/>
  <c r="G94" i="52"/>
  <c r="F94" i="52"/>
  <c r="E94" i="52"/>
  <c r="D94" i="52"/>
  <c r="C94" i="52"/>
  <c r="O93" i="52"/>
  <c r="N93" i="52"/>
  <c r="M93" i="52"/>
  <c r="L93" i="52"/>
  <c r="K93" i="52"/>
  <c r="G93" i="52"/>
  <c r="F93" i="52"/>
  <c r="E93" i="52"/>
  <c r="D93" i="52"/>
  <c r="C93" i="52"/>
  <c r="O92" i="52"/>
  <c r="N92" i="52"/>
  <c r="M92" i="52"/>
  <c r="L92" i="52"/>
  <c r="J92" i="52"/>
  <c r="G92" i="52"/>
  <c r="F92" i="52"/>
  <c r="E92" i="52"/>
  <c r="D92" i="52"/>
  <c r="C92" i="52"/>
  <c r="O91" i="52"/>
  <c r="N91" i="52"/>
  <c r="M91" i="52"/>
  <c r="L91" i="52"/>
  <c r="J91" i="52"/>
  <c r="G91" i="52"/>
  <c r="F91" i="52"/>
  <c r="E91" i="52"/>
  <c r="D91" i="52"/>
  <c r="C91" i="52"/>
  <c r="O90" i="52"/>
  <c r="N90" i="52"/>
  <c r="M90" i="52"/>
  <c r="L90" i="52"/>
  <c r="J90" i="52"/>
  <c r="G90" i="52"/>
  <c r="F90" i="52"/>
  <c r="E90" i="52"/>
  <c r="D90" i="52"/>
  <c r="C90" i="52"/>
  <c r="O89" i="52"/>
  <c r="N89" i="52"/>
  <c r="M89" i="52"/>
  <c r="L89" i="52"/>
  <c r="J89" i="52"/>
  <c r="G89" i="52"/>
  <c r="F89" i="52"/>
  <c r="E89" i="52"/>
  <c r="D89" i="52"/>
  <c r="C89" i="52"/>
  <c r="O88" i="52"/>
  <c r="N88" i="52"/>
  <c r="M88" i="52"/>
  <c r="L88" i="52"/>
  <c r="J88" i="52"/>
  <c r="G88" i="52"/>
  <c r="F88" i="52"/>
  <c r="E88" i="52"/>
  <c r="D88" i="52"/>
  <c r="C88" i="52"/>
  <c r="O87" i="52"/>
  <c r="N87" i="52"/>
  <c r="M87" i="52"/>
  <c r="L87" i="52"/>
  <c r="J87" i="52"/>
  <c r="G87" i="52"/>
  <c r="F87" i="52"/>
  <c r="E87" i="52"/>
  <c r="D87" i="52"/>
  <c r="C87" i="52"/>
  <c r="O86" i="52"/>
  <c r="N86" i="52"/>
  <c r="M86" i="52"/>
  <c r="L86" i="52"/>
  <c r="J86" i="52"/>
  <c r="G86" i="52"/>
  <c r="F86" i="52"/>
  <c r="E86" i="52"/>
  <c r="D86" i="52"/>
  <c r="C86" i="52"/>
  <c r="O85" i="52"/>
  <c r="N85" i="52"/>
  <c r="M85" i="52"/>
  <c r="L85" i="52"/>
  <c r="J85" i="52"/>
  <c r="G85" i="52"/>
  <c r="F85" i="52"/>
  <c r="E85" i="52"/>
  <c r="D85" i="52"/>
  <c r="C85" i="52"/>
  <c r="S1" i="52"/>
  <c r="C82" i="52"/>
  <c r="A31" i="52"/>
  <c r="O15" i="52"/>
  <c r="D15" i="52"/>
  <c r="O14" i="52"/>
  <c r="D14" i="52"/>
  <c r="O13" i="52"/>
  <c r="D13" i="52"/>
  <c r="O12" i="52"/>
  <c r="D12" i="52"/>
  <c r="O11" i="52"/>
  <c r="O10" i="52"/>
  <c r="D10" i="52"/>
  <c r="O9" i="52"/>
  <c r="D9" i="52"/>
  <c r="O8" i="52"/>
  <c r="A7" i="52"/>
  <c r="A4" i="52"/>
  <c r="A2" i="52"/>
  <c r="Y1" i="52"/>
  <c r="A64" i="52"/>
  <c r="O94" i="51"/>
  <c r="N94" i="51"/>
  <c r="M94" i="51"/>
  <c r="L94" i="51"/>
  <c r="K94" i="51"/>
  <c r="G94" i="51"/>
  <c r="F94" i="51"/>
  <c r="E94" i="51"/>
  <c r="D94" i="51"/>
  <c r="C94" i="51"/>
  <c r="O93" i="51"/>
  <c r="N93" i="51"/>
  <c r="M93" i="51"/>
  <c r="L93" i="51"/>
  <c r="K93" i="51"/>
  <c r="G93" i="51"/>
  <c r="F93" i="51"/>
  <c r="E93" i="51"/>
  <c r="D93" i="51"/>
  <c r="C93" i="51"/>
  <c r="O92" i="51"/>
  <c r="N92" i="51"/>
  <c r="M92" i="51"/>
  <c r="L92" i="51"/>
  <c r="J92" i="51"/>
  <c r="G92" i="51"/>
  <c r="F92" i="51"/>
  <c r="E92" i="51"/>
  <c r="D92" i="51"/>
  <c r="C92" i="51"/>
  <c r="O91" i="51"/>
  <c r="N91" i="51"/>
  <c r="M91" i="51"/>
  <c r="L91" i="51"/>
  <c r="J91" i="51"/>
  <c r="G91" i="51"/>
  <c r="F91" i="51"/>
  <c r="E91" i="51"/>
  <c r="D91" i="51"/>
  <c r="C91" i="51"/>
  <c r="O90" i="51"/>
  <c r="N90" i="51"/>
  <c r="M90" i="51"/>
  <c r="L90" i="51"/>
  <c r="J90" i="51"/>
  <c r="G90" i="51"/>
  <c r="F90" i="51"/>
  <c r="E90" i="51"/>
  <c r="D90" i="51"/>
  <c r="C90" i="51"/>
  <c r="O89" i="51"/>
  <c r="N89" i="51"/>
  <c r="M89" i="51"/>
  <c r="L89" i="51"/>
  <c r="J89" i="51"/>
  <c r="G89" i="51"/>
  <c r="F89" i="51"/>
  <c r="E89" i="51"/>
  <c r="D89" i="51"/>
  <c r="C89" i="51"/>
  <c r="O88" i="51"/>
  <c r="N88" i="51"/>
  <c r="M88" i="51"/>
  <c r="L88" i="51"/>
  <c r="J88" i="51"/>
  <c r="G88" i="51"/>
  <c r="F88" i="51"/>
  <c r="E88" i="51"/>
  <c r="D88" i="51"/>
  <c r="C88" i="51"/>
  <c r="O87" i="51"/>
  <c r="N87" i="51"/>
  <c r="M87" i="51"/>
  <c r="L87" i="51"/>
  <c r="J87" i="51"/>
  <c r="G87" i="51"/>
  <c r="F87" i="51"/>
  <c r="E87" i="51"/>
  <c r="D87" i="51"/>
  <c r="C87" i="51"/>
  <c r="O86" i="51"/>
  <c r="N86" i="51"/>
  <c r="M86" i="51"/>
  <c r="L86" i="51"/>
  <c r="J86" i="51"/>
  <c r="G86" i="51"/>
  <c r="F86" i="51"/>
  <c r="E86" i="51"/>
  <c r="D86" i="51"/>
  <c r="C86" i="51"/>
  <c r="O85" i="51"/>
  <c r="N85" i="51"/>
  <c r="M85" i="51"/>
  <c r="L85" i="51"/>
  <c r="J85" i="51"/>
  <c r="G85" i="51"/>
  <c r="F85" i="51"/>
  <c r="E85" i="51"/>
  <c r="D85" i="51"/>
  <c r="C85" i="51"/>
  <c r="A31" i="51"/>
  <c r="O15" i="51"/>
  <c r="D15" i="51"/>
  <c r="O14" i="51"/>
  <c r="D14" i="51"/>
  <c r="O13" i="51"/>
  <c r="D13" i="51"/>
  <c r="O12" i="51"/>
  <c r="D12" i="51"/>
  <c r="O11" i="51"/>
  <c r="O10" i="51"/>
  <c r="D10" i="51"/>
  <c r="O9" i="51"/>
  <c r="D9" i="51"/>
  <c r="O8" i="51"/>
  <c r="A7" i="51"/>
  <c r="A4" i="51"/>
  <c r="A2" i="51"/>
  <c r="Y1" i="51"/>
  <c r="S1" i="51"/>
  <c r="A64" i="51"/>
  <c r="O94" i="50"/>
  <c r="N94" i="50"/>
  <c r="M94" i="50"/>
  <c r="L94" i="50"/>
  <c r="K94" i="50"/>
  <c r="G94" i="50"/>
  <c r="F94" i="50"/>
  <c r="E94" i="50"/>
  <c r="D94" i="50"/>
  <c r="C94" i="50"/>
  <c r="O93" i="50"/>
  <c r="N93" i="50"/>
  <c r="M93" i="50"/>
  <c r="L93" i="50"/>
  <c r="K93" i="50"/>
  <c r="G93" i="50"/>
  <c r="F93" i="50"/>
  <c r="E93" i="50"/>
  <c r="D93" i="50"/>
  <c r="C93" i="50"/>
  <c r="O92" i="50"/>
  <c r="N92" i="50"/>
  <c r="M92" i="50"/>
  <c r="L92" i="50"/>
  <c r="J92" i="50"/>
  <c r="G92" i="50"/>
  <c r="F92" i="50"/>
  <c r="E92" i="50"/>
  <c r="D92" i="50"/>
  <c r="C92" i="50"/>
  <c r="O91" i="50"/>
  <c r="N91" i="50"/>
  <c r="M91" i="50"/>
  <c r="L91" i="50"/>
  <c r="J91" i="50"/>
  <c r="G91" i="50"/>
  <c r="F91" i="50"/>
  <c r="E91" i="50"/>
  <c r="D91" i="50"/>
  <c r="C91" i="50"/>
  <c r="O90" i="50"/>
  <c r="N90" i="50"/>
  <c r="M90" i="50"/>
  <c r="L90" i="50"/>
  <c r="J90" i="50"/>
  <c r="G90" i="50"/>
  <c r="F90" i="50"/>
  <c r="E90" i="50"/>
  <c r="D90" i="50"/>
  <c r="C90" i="50"/>
  <c r="O89" i="50"/>
  <c r="N89" i="50"/>
  <c r="M89" i="50"/>
  <c r="L89" i="50"/>
  <c r="J89" i="50"/>
  <c r="G89" i="50"/>
  <c r="F89" i="50"/>
  <c r="E89" i="50"/>
  <c r="D89" i="50"/>
  <c r="C89" i="50"/>
  <c r="O88" i="50"/>
  <c r="N88" i="50"/>
  <c r="M88" i="50"/>
  <c r="L88" i="50"/>
  <c r="J88" i="50"/>
  <c r="G88" i="50"/>
  <c r="F88" i="50"/>
  <c r="E88" i="50"/>
  <c r="D88" i="50"/>
  <c r="C88" i="50"/>
  <c r="O87" i="50"/>
  <c r="N87" i="50"/>
  <c r="M87" i="50"/>
  <c r="L87" i="50"/>
  <c r="J87" i="50"/>
  <c r="G87" i="50"/>
  <c r="F87" i="50"/>
  <c r="E87" i="50"/>
  <c r="D87" i="50"/>
  <c r="C87" i="50"/>
  <c r="O86" i="50"/>
  <c r="N86" i="50"/>
  <c r="M86" i="50"/>
  <c r="L86" i="50"/>
  <c r="J86" i="50"/>
  <c r="G86" i="50"/>
  <c r="F86" i="50"/>
  <c r="E86" i="50"/>
  <c r="D86" i="50"/>
  <c r="C86" i="50"/>
  <c r="O85" i="50"/>
  <c r="N85" i="50"/>
  <c r="M85" i="50"/>
  <c r="L85" i="50"/>
  <c r="J85" i="50"/>
  <c r="G85" i="50"/>
  <c r="F85" i="50"/>
  <c r="E85" i="50"/>
  <c r="D85" i="50"/>
  <c r="C85" i="50"/>
  <c r="S1" i="50"/>
  <c r="C82" i="50"/>
  <c r="A31" i="50"/>
  <c r="O15" i="50"/>
  <c r="D15" i="50"/>
  <c r="O14" i="50"/>
  <c r="D14" i="50"/>
  <c r="O13" i="50"/>
  <c r="D13" i="50"/>
  <c r="O12" i="50"/>
  <c r="D12" i="50"/>
  <c r="O11" i="50"/>
  <c r="O10" i="50"/>
  <c r="D10" i="50"/>
  <c r="O9" i="50"/>
  <c r="D9" i="50"/>
  <c r="O8" i="50"/>
  <c r="A7" i="50"/>
  <c r="A4" i="50"/>
  <c r="A2" i="50"/>
  <c r="Y1" i="50"/>
  <c r="A64" i="50"/>
  <c r="O94" i="49"/>
  <c r="N94" i="49"/>
  <c r="M94" i="49"/>
  <c r="L94" i="49"/>
  <c r="K94" i="49"/>
  <c r="G94" i="49"/>
  <c r="F94" i="49"/>
  <c r="E94" i="49"/>
  <c r="D94" i="49"/>
  <c r="C94" i="49"/>
  <c r="O93" i="49"/>
  <c r="N93" i="49"/>
  <c r="M93" i="49"/>
  <c r="L93" i="49"/>
  <c r="K93" i="49"/>
  <c r="G93" i="49"/>
  <c r="F93" i="49"/>
  <c r="E93" i="49"/>
  <c r="D93" i="49"/>
  <c r="C93" i="49"/>
  <c r="O92" i="49"/>
  <c r="N92" i="49"/>
  <c r="M92" i="49"/>
  <c r="L92" i="49"/>
  <c r="J92" i="49"/>
  <c r="G92" i="49"/>
  <c r="F92" i="49"/>
  <c r="E92" i="49"/>
  <c r="D92" i="49"/>
  <c r="C92" i="49"/>
  <c r="O91" i="49"/>
  <c r="N91" i="49"/>
  <c r="M91" i="49"/>
  <c r="L91" i="49"/>
  <c r="J91" i="49"/>
  <c r="G91" i="49"/>
  <c r="F91" i="49"/>
  <c r="E91" i="49"/>
  <c r="D91" i="49"/>
  <c r="C91" i="49"/>
  <c r="O90" i="49"/>
  <c r="N90" i="49"/>
  <c r="M90" i="49"/>
  <c r="L90" i="49"/>
  <c r="J90" i="49"/>
  <c r="G90" i="49"/>
  <c r="F90" i="49"/>
  <c r="E90" i="49"/>
  <c r="D90" i="49"/>
  <c r="C90" i="49"/>
  <c r="O89" i="49"/>
  <c r="N89" i="49"/>
  <c r="M89" i="49"/>
  <c r="L89" i="49"/>
  <c r="J89" i="49"/>
  <c r="G89" i="49"/>
  <c r="F89" i="49"/>
  <c r="E89" i="49"/>
  <c r="D89" i="49"/>
  <c r="C89" i="49"/>
  <c r="O88" i="49"/>
  <c r="N88" i="49"/>
  <c r="M88" i="49"/>
  <c r="L88" i="49"/>
  <c r="J88" i="49"/>
  <c r="G88" i="49"/>
  <c r="F88" i="49"/>
  <c r="E88" i="49"/>
  <c r="D88" i="49"/>
  <c r="C88" i="49"/>
  <c r="O87" i="49"/>
  <c r="N87" i="49"/>
  <c r="M87" i="49"/>
  <c r="L87" i="49"/>
  <c r="J87" i="49"/>
  <c r="G87" i="49"/>
  <c r="F87" i="49"/>
  <c r="E87" i="49"/>
  <c r="D87" i="49"/>
  <c r="C87" i="49"/>
  <c r="O86" i="49"/>
  <c r="N86" i="49"/>
  <c r="M86" i="49"/>
  <c r="L86" i="49"/>
  <c r="J86" i="49"/>
  <c r="G86" i="49"/>
  <c r="F86" i="49"/>
  <c r="E86" i="49"/>
  <c r="D86" i="49"/>
  <c r="C86" i="49"/>
  <c r="O85" i="49"/>
  <c r="N85" i="49"/>
  <c r="M85" i="49"/>
  <c r="L85" i="49"/>
  <c r="J85" i="49"/>
  <c r="G85" i="49"/>
  <c r="F85" i="49"/>
  <c r="E85" i="49"/>
  <c r="D85" i="49"/>
  <c r="C85" i="49"/>
  <c r="A31" i="49"/>
  <c r="O15" i="49"/>
  <c r="D15" i="49"/>
  <c r="O14" i="49"/>
  <c r="D14" i="49"/>
  <c r="O13" i="49"/>
  <c r="D13" i="49"/>
  <c r="O12" i="49"/>
  <c r="D12" i="49"/>
  <c r="O11" i="49"/>
  <c r="O10" i="49"/>
  <c r="D10" i="49"/>
  <c r="O9" i="49"/>
  <c r="D9" i="49"/>
  <c r="O8" i="49"/>
  <c r="A7" i="49"/>
  <c r="A4" i="49"/>
  <c r="A2" i="49"/>
  <c r="Y1" i="49"/>
  <c r="S1" i="49"/>
  <c r="A64" i="49"/>
  <c r="O94" i="48"/>
  <c r="N94" i="48"/>
  <c r="M94" i="48"/>
  <c r="L94" i="48"/>
  <c r="K94" i="48"/>
  <c r="G94" i="48"/>
  <c r="F94" i="48"/>
  <c r="E94" i="48"/>
  <c r="D94" i="48"/>
  <c r="C94" i="48"/>
  <c r="O93" i="48"/>
  <c r="N93" i="48"/>
  <c r="M93" i="48"/>
  <c r="L93" i="48"/>
  <c r="K93" i="48"/>
  <c r="G93" i="48"/>
  <c r="F93" i="48"/>
  <c r="E93" i="48"/>
  <c r="D93" i="48"/>
  <c r="C93" i="48"/>
  <c r="O92" i="48"/>
  <c r="N92" i="48"/>
  <c r="M92" i="48"/>
  <c r="L92" i="48"/>
  <c r="J92" i="48"/>
  <c r="G92" i="48"/>
  <c r="F92" i="48"/>
  <c r="E92" i="48"/>
  <c r="D92" i="48"/>
  <c r="C92" i="48"/>
  <c r="O91" i="48"/>
  <c r="N91" i="48"/>
  <c r="M91" i="48"/>
  <c r="L91" i="48"/>
  <c r="J91" i="48"/>
  <c r="G91" i="48"/>
  <c r="F91" i="48"/>
  <c r="E91" i="48"/>
  <c r="D91" i="48"/>
  <c r="C91" i="48"/>
  <c r="O90" i="48"/>
  <c r="N90" i="48"/>
  <c r="M90" i="48"/>
  <c r="L90" i="48"/>
  <c r="J90" i="48"/>
  <c r="G90" i="48"/>
  <c r="F90" i="48"/>
  <c r="E90" i="48"/>
  <c r="D90" i="48"/>
  <c r="C90" i="48"/>
  <c r="O89" i="48"/>
  <c r="N89" i="48"/>
  <c r="M89" i="48"/>
  <c r="L89" i="48"/>
  <c r="J89" i="48"/>
  <c r="G89" i="48"/>
  <c r="F89" i="48"/>
  <c r="E89" i="48"/>
  <c r="D89" i="48"/>
  <c r="C89" i="48"/>
  <c r="O88" i="48"/>
  <c r="N88" i="48"/>
  <c r="M88" i="48"/>
  <c r="L88" i="48"/>
  <c r="J88" i="48"/>
  <c r="G88" i="48"/>
  <c r="F88" i="48"/>
  <c r="E88" i="48"/>
  <c r="D88" i="48"/>
  <c r="C88" i="48"/>
  <c r="O87" i="48"/>
  <c r="N87" i="48"/>
  <c r="M87" i="48"/>
  <c r="L87" i="48"/>
  <c r="J87" i="48"/>
  <c r="G87" i="48"/>
  <c r="F87" i="48"/>
  <c r="E87" i="48"/>
  <c r="D87" i="48"/>
  <c r="C87" i="48"/>
  <c r="O86" i="48"/>
  <c r="N86" i="48"/>
  <c r="M86" i="48"/>
  <c r="L86" i="48"/>
  <c r="J86" i="48"/>
  <c r="G86" i="48"/>
  <c r="F86" i="48"/>
  <c r="E86" i="48"/>
  <c r="D86" i="48"/>
  <c r="C86" i="48"/>
  <c r="O85" i="48"/>
  <c r="N85" i="48"/>
  <c r="M85" i="48"/>
  <c r="L85" i="48"/>
  <c r="J85" i="48"/>
  <c r="G85" i="48"/>
  <c r="F85" i="48"/>
  <c r="E85" i="48"/>
  <c r="D85" i="48"/>
  <c r="C85" i="48"/>
  <c r="S1" i="48"/>
  <c r="C82" i="48"/>
  <c r="A31" i="48"/>
  <c r="O15" i="48"/>
  <c r="D15" i="48"/>
  <c r="O14" i="48"/>
  <c r="D14" i="48"/>
  <c r="O13" i="48"/>
  <c r="D13" i="48"/>
  <c r="O12" i="48"/>
  <c r="D12" i="48"/>
  <c r="O11" i="48"/>
  <c r="O10" i="48"/>
  <c r="D10" i="48"/>
  <c r="O9" i="48"/>
  <c r="D9" i="48"/>
  <c r="O8" i="48"/>
  <c r="A7" i="48"/>
  <c r="A4" i="48"/>
  <c r="A2" i="48"/>
  <c r="Y1" i="48"/>
  <c r="A64" i="48"/>
  <c r="O94" i="47"/>
  <c r="N94" i="47"/>
  <c r="M94" i="47"/>
  <c r="L94" i="47"/>
  <c r="K94" i="47"/>
  <c r="G94" i="47"/>
  <c r="F94" i="47"/>
  <c r="E94" i="47"/>
  <c r="D94" i="47"/>
  <c r="C94" i="47"/>
  <c r="O93" i="47"/>
  <c r="N93" i="47"/>
  <c r="M93" i="47"/>
  <c r="L93" i="47"/>
  <c r="K93" i="47"/>
  <c r="G93" i="47"/>
  <c r="F93" i="47"/>
  <c r="E93" i="47"/>
  <c r="D93" i="47"/>
  <c r="C93" i="47"/>
  <c r="O92" i="47"/>
  <c r="N92" i="47"/>
  <c r="M92" i="47"/>
  <c r="L92" i="47"/>
  <c r="J92" i="47"/>
  <c r="G92" i="47"/>
  <c r="F92" i="47"/>
  <c r="E92" i="47"/>
  <c r="D92" i="47"/>
  <c r="C92" i="47"/>
  <c r="O91" i="47"/>
  <c r="N91" i="47"/>
  <c r="M91" i="47"/>
  <c r="L91" i="47"/>
  <c r="J91" i="47"/>
  <c r="G91" i="47"/>
  <c r="F91" i="47"/>
  <c r="E91" i="47"/>
  <c r="D91" i="47"/>
  <c r="C91" i="47"/>
  <c r="O90" i="47"/>
  <c r="N90" i="47"/>
  <c r="M90" i="47"/>
  <c r="L90" i="47"/>
  <c r="J90" i="47"/>
  <c r="G90" i="47"/>
  <c r="F90" i="47"/>
  <c r="E90" i="47"/>
  <c r="D90" i="47"/>
  <c r="C90" i="47"/>
  <c r="O89" i="47"/>
  <c r="N89" i="47"/>
  <c r="M89" i="47"/>
  <c r="L89" i="47"/>
  <c r="J89" i="47"/>
  <c r="G89" i="47"/>
  <c r="F89" i="47"/>
  <c r="E89" i="47"/>
  <c r="D89" i="47"/>
  <c r="C89" i="47"/>
  <c r="O88" i="47"/>
  <c r="N88" i="47"/>
  <c r="M88" i="47"/>
  <c r="L88" i="47"/>
  <c r="J88" i="47"/>
  <c r="G88" i="47"/>
  <c r="F88" i="47"/>
  <c r="E88" i="47"/>
  <c r="D88" i="47"/>
  <c r="C88" i="47"/>
  <c r="O87" i="47"/>
  <c r="N87" i="47"/>
  <c r="M87" i="47"/>
  <c r="L87" i="47"/>
  <c r="J87" i="47"/>
  <c r="G87" i="47"/>
  <c r="F87" i="47"/>
  <c r="E87" i="47"/>
  <c r="D87" i="47"/>
  <c r="C87" i="47"/>
  <c r="O86" i="47"/>
  <c r="N86" i="47"/>
  <c r="M86" i="47"/>
  <c r="L86" i="47"/>
  <c r="J86" i="47"/>
  <c r="G86" i="47"/>
  <c r="F86" i="47"/>
  <c r="E86" i="47"/>
  <c r="D86" i="47"/>
  <c r="C86" i="47"/>
  <c r="O85" i="47"/>
  <c r="N85" i="47"/>
  <c r="M85" i="47"/>
  <c r="L85" i="47"/>
  <c r="J85" i="47"/>
  <c r="G85" i="47"/>
  <c r="F85" i="47"/>
  <c r="E85" i="47"/>
  <c r="D85" i="47"/>
  <c r="C85" i="47"/>
  <c r="A31" i="47"/>
  <c r="O15" i="47"/>
  <c r="D15" i="47"/>
  <c r="O14" i="47"/>
  <c r="D14" i="47"/>
  <c r="O13" i="47"/>
  <c r="D13" i="47"/>
  <c r="O12" i="47"/>
  <c r="D12" i="47"/>
  <c r="O11" i="47"/>
  <c r="O10" i="47"/>
  <c r="D10" i="47"/>
  <c r="O9" i="47"/>
  <c r="D9" i="47"/>
  <c r="O8" i="47"/>
  <c r="A7" i="47"/>
  <c r="A4" i="47"/>
  <c r="A2" i="47"/>
  <c r="Y1" i="47"/>
  <c r="S1" i="47"/>
  <c r="A64" i="47"/>
  <c r="O94" i="46"/>
  <c r="N94" i="46"/>
  <c r="M94" i="46"/>
  <c r="L94" i="46"/>
  <c r="K94" i="46"/>
  <c r="G94" i="46"/>
  <c r="F94" i="46"/>
  <c r="E94" i="46"/>
  <c r="D94" i="46"/>
  <c r="C94" i="46"/>
  <c r="O93" i="46"/>
  <c r="N93" i="46"/>
  <c r="M93" i="46"/>
  <c r="L93" i="46"/>
  <c r="K93" i="46"/>
  <c r="G93" i="46"/>
  <c r="F93" i="46"/>
  <c r="E93" i="46"/>
  <c r="D93" i="46"/>
  <c r="C93" i="46"/>
  <c r="O92" i="46"/>
  <c r="N92" i="46"/>
  <c r="M92" i="46"/>
  <c r="L92" i="46"/>
  <c r="J92" i="46"/>
  <c r="G92" i="46"/>
  <c r="F92" i="46"/>
  <c r="E92" i="46"/>
  <c r="D92" i="46"/>
  <c r="C92" i="46"/>
  <c r="O91" i="46"/>
  <c r="N91" i="46"/>
  <c r="M91" i="46"/>
  <c r="L91" i="46"/>
  <c r="J91" i="46"/>
  <c r="G91" i="46"/>
  <c r="F91" i="46"/>
  <c r="E91" i="46"/>
  <c r="D91" i="46"/>
  <c r="C91" i="46"/>
  <c r="O90" i="46"/>
  <c r="N90" i="46"/>
  <c r="M90" i="46"/>
  <c r="L90" i="46"/>
  <c r="J90" i="46"/>
  <c r="G90" i="46"/>
  <c r="F90" i="46"/>
  <c r="E90" i="46"/>
  <c r="D90" i="46"/>
  <c r="C90" i="46"/>
  <c r="O89" i="46"/>
  <c r="N89" i="46"/>
  <c r="M89" i="46"/>
  <c r="L89" i="46"/>
  <c r="J89" i="46"/>
  <c r="G89" i="46"/>
  <c r="F89" i="46"/>
  <c r="E89" i="46"/>
  <c r="D89" i="46"/>
  <c r="C89" i="46"/>
  <c r="O88" i="46"/>
  <c r="N88" i="46"/>
  <c r="M88" i="46"/>
  <c r="L88" i="46"/>
  <c r="J88" i="46"/>
  <c r="G88" i="46"/>
  <c r="F88" i="46"/>
  <c r="E88" i="46"/>
  <c r="D88" i="46"/>
  <c r="C88" i="46"/>
  <c r="O87" i="46"/>
  <c r="N87" i="46"/>
  <c r="M87" i="46"/>
  <c r="L87" i="46"/>
  <c r="J87" i="46"/>
  <c r="G87" i="46"/>
  <c r="F87" i="46"/>
  <c r="E87" i="46"/>
  <c r="D87" i="46"/>
  <c r="C87" i="46"/>
  <c r="O86" i="46"/>
  <c r="N86" i="46"/>
  <c r="M86" i="46"/>
  <c r="L86" i="46"/>
  <c r="J86" i="46"/>
  <c r="G86" i="46"/>
  <c r="F86" i="46"/>
  <c r="E86" i="46"/>
  <c r="D86" i="46"/>
  <c r="C86" i="46"/>
  <c r="O85" i="46"/>
  <c r="N85" i="46"/>
  <c r="M85" i="46"/>
  <c r="L85" i="46"/>
  <c r="J85" i="46"/>
  <c r="G85" i="46"/>
  <c r="F85" i="46"/>
  <c r="E85" i="46"/>
  <c r="D85" i="46"/>
  <c r="C85" i="46"/>
  <c r="A31" i="46"/>
  <c r="O15" i="46"/>
  <c r="D15" i="46"/>
  <c r="O14" i="46"/>
  <c r="D14" i="46"/>
  <c r="O13" i="46"/>
  <c r="D13" i="46"/>
  <c r="O12" i="46"/>
  <c r="D12" i="46"/>
  <c r="O11" i="46"/>
  <c r="O10" i="46"/>
  <c r="D10" i="46"/>
  <c r="O9" i="46"/>
  <c r="D9" i="46"/>
  <c r="O8" i="46"/>
  <c r="A7" i="46"/>
  <c r="A4" i="46"/>
  <c r="A2" i="46"/>
  <c r="Y1" i="46"/>
  <c r="S1" i="46"/>
  <c r="A64" i="46"/>
  <c r="O94" i="45"/>
  <c r="N94" i="45"/>
  <c r="M94" i="45"/>
  <c r="L94" i="45"/>
  <c r="K94" i="45"/>
  <c r="G94" i="45"/>
  <c r="F94" i="45"/>
  <c r="E94" i="45"/>
  <c r="D94" i="45"/>
  <c r="C94" i="45"/>
  <c r="O93" i="45"/>
  <c r="N93" i="45"/>
  <c r="M93" i="45"/>
  <c r="L93" i="45"/>
  <c r="K93" i="45"/>
  <c r="G93" i="45"/>
  <c r="F93" i="45"/>
  <c r="E93" i="45"/>
  <c r="D93" i="45"/>
  <c r="C93" i="45"/>
  <c r="O92" i="45"/>
  <c r="N92" i="45"/>
  <c r="M92" i="45"/>
  <c r="L92" i="45"/>
  <c r="J92" i="45"/>
  <c r="G92" i="45"/>
  <c r="F92" i="45"/>
  <c r="E92" i="45"/>
  <c r="D92" i="45"/>
  <c r="C92" i="45"/>
  <c r="O91" i="45"/>
  <c r="N91" i="45"/>
  <c r="M91" i="45"/>
  <c r="L91" i="45"/>
  <c r="J91" i="45"/>
  <c r="G91" i="45"/>
  <c r="F91" i="45"/>
  <c r="E91" i="45"/>
  <c r="D91" i="45"/>
  <c r="C91" i="45"/>
  <c r="O90" i="45"/>
  <c r="N90" i="45"/>
  <c r="M90" i="45"/>
  <c r="L90" i="45"/>
  <c r="J90" i="45"/>
  <c r="G90" i="45"/>
  <c r="F90" i="45"/>
  <c r="E90" i="45"/>
  <c r="D90" i="45"/>
  <c r="C90" i="45"/>
  <c r="O89" i="45"/>
  <c r="N89" i="45"/>
  <c r="M89" i="45"/>
  <c r="L89" i="45"/>
  <c r="J89" i="45"/>
  <c r="G89" i="45"/>
  <c r="F89" i="45"/>
  <c r="E89" i="45"/>
  <c r="D89" i="45"/>
  <c r="C89" i="45"/>
  <c r="O88" i="45"/>
  <c r="N88" i="45"/>
  <c r="M88" i="45"/>
  <c r="L88" i="45"/>
  <c r="J88" i="45"/>
  <c r="G88" i="45"/>
  <c r="F88" i="45"/>
  <c r="E88" i="45"/>
  <c r="D88" i="45"/>
  <c r="C88" i="45"/>
  <c r="O87" i="45"/>
  <c r="N87" i="45"/>
  <c r="M87" i="45"/>
  <c r="L87" i="45"/>
  <c r="J87" i="45"/>
  <c r="G87" i="45"/>
  <c r="F87" i="45"/>
  <c r="E87" i="45"/>
  <c r="D87" i="45"/>
  <c r="C87" i="45"/>
  <c r="O86" i="45"/>
  <c r="N86" i="45"/>
  <c r="M86" i="45"/>
  <c r="L86" i="45"/>
  <c r="J86" i="45"/>
  <c r="G86" i="45"/>
  <c r="F86" i="45"/>
  <c r="E86" i="45"/>
  <c r="D86" i="45"/>
  <c r="C86" i="45"/>
  <c r="O85" i="45"/>
  <c r="N85" i="45"/>
  <c r="M85" i="45"/>
  <c r="L85" i="45"/>
  <c r="J85" i="45"/>
  <c r="G85" i="45"/>
  <c r="F85" i="45"/>
  <c r="E85" i="45"/>
  <c r="D85" i="45"/>
  <c r="C85" i="45"/>
  <c r="S1" i="45"/>
  <c r="C82" i="45"/>
  <c r="A31" i="45"/>
  <c r="O15" i="45"/>
  <c r="D15" i="45"/>
  <c r="O14" i="45"/>
  <c r="D14" i="45"/>
  <c r="O13" i="45"/>
  <c r="D13" i="45"/>
  <c r="O12" i="45"/>
  <c r="D12" i="45"/>
  <c r="O11" i="45"/>
  <c r="O10" i="45"/>
  <c r="D10" i="45"/>
  <c r="O9" i="45"/>
  <c r="D9" i="45"/>
  <c r="O8" i="45"/>
  <c r="A7" i="45"/>
  <c r="A4" i="45"/>
  <c r="A2" i="45"/>
  <c r="Y1" i="45"/>
  <c r="A64" i="45"/>
  <c r="O94" i="44"/>
  <c r="N94" i="44"/>
  <c r="M94" i="44"/>
  <c r="L94" i="44"/>
  <c r="K94" i="44"/>
  <c r="G94" i="44"/>
  <c r="F94" i="44"/>
  <c r="E94" i="44"/>
  <c r="D94" i="44"/>
  <c r="C94" i="44"/>
  <c r="O93" i="44"/>
  <c r="N93" i="44"/>
  <c r="M93" i="44"/>
  <c r="L93" i="44"/>
  <c r="K93" i="44"/>
  <c r="G93" i="44"/>
  <c r="F93" i="44"/>
  <c r="E93" i="44"/>
  <c r="D93" i="44"/>
  <c r="C93" i="44"/>
  <c r="O92" i="44"/>
  <c r="N92" i="44"/>
  <c r="M92" i="44"/>
  <c r="L92" i="44"/>
  <c r="J92" i="44"/>
  <c r="G92" i="44"/>
  <c r="F92" i="44"/>
  <c r="E92" i="44"/>
  <c r="D92" i="44"/>
  <c r="C92" i="44"/>
  <c r="O91" i="44"/>
  <c r="N91" i="44"/>
  <c r="M91" i="44"/>
  <c r="L91" i="44"/>
  <c r="J91" i="44"/>
  <c r="G91" i="44"/>
  <c r="F91" i="44"/>
  <c r="E91" i="44"/>
  <c r="D91" i="44"/>
  <c r="C91" i="44"/>
  <c r="O90" i="44"/>
  <c r="N90" i="44"/>
  <c r="M90" i="44"/>
  <c r="L90" i="44"/>
  <c r="J90" i="44"/>
  <c r="G90" i="44"/>
  <c r="F90" i="44"/>
  <c r="E90" i="44"/>
  <c r="D90" i="44"/>
  <c r="C90" i="44"/>
  <c r="O89" i="44"/>
  <c r="N89" i="44"/>
  <c r="M89" i="44"/>
  <c r="L89" i="44"/>
  <c r="J89" i="44"/>
  <c r="G89" i="44"/>
  <c r="F89" i="44"/>
  <c r="E89" i="44"/>
  <c r="D89" i="44"/>
  <c r="C89" i="44"/>
  <c r="O88" i="44"/>
  <c r="N88" i="44"/>
  <c r="M88" i="44"/>
  <c r="L88" i="44"/>
  <c r="J88" i="44"/>
  <c r="G88" i="44"/>
  <c r="F88" i="44"/>
  <c r="E88" i="44"/>
  <c r="D88" i="44"/>
  <c r="C88" i="44"/>
  <c r="O87" i="44"/>
  <c r="N87" i="44"/>
  <c r="M87" i="44"/>
  <c r="L87" i="44"/>
  <c r="J87" i="44"/>
  <c r="G87" i="44"/>
  <c r="F87" i="44"/>
  <c r="E87" i="44"/>
  <c r="D87" i="44"/>
  <c r="C87" i="44"/>
  <c r="O86" i="44"/>
  <c r="N86" i="44"/>
  <c r="M86" i="44"/>
  <c r="L86" i="44"/>
  <c r="J86" i="44"/>
  <c r="G86" i="44"/>
  <c r="F86" i="44"/>
  <c r="E86" i="44"/>
  <c r="D86" i="44"/>
  <c r="C86" i="44"/>
  <c r="O85" i="44"/>
  <c r="N85" i="44"/>
  <c r="M85" i="44"/>
  <c r="L85" i="44"/>
  <c r="J85" i="44"/>
  <c r="G85" i="44"/>
  <c r="F85" i="44"/>
  <c r="E85" i="44"/>
  <c r="D85" i="44"/>
  <c r="C85" i="44"/>
  <c r="A31" i="44"/>
  <c r="O15" i="44"/>
  <c r="D15" i="44"/>
  <c r="O14" i="44"/>
  <c r="D14" i="44"/>
  <c r="O13" i="44"/>
  <c r="D13" i="44"/>
  <c r="O12" i="44"/>
  <c r="D12" i="44"/>
  <c r="O11" i="44"/>
  <c r="O10" i="44"/>
  <c r="D10" i="44"/>
  <c r="O9" i="44"/>
  <c r="D9" i="44"/>
  <c r="O8" i="44"/>
  <c r="A7" i="44"/>
  <c r="A4" i="44"/>
  <c r="A2" i="44"/>
  <c r="Y1" i="44"/>
  <c r="S1" i="44"/>
  <c r="A64" i="44"/>
  <c r="O94" i="43"/>
  <c r="N94" i="43"/>
  <c r="M94" i="43"/>
  <c r="L94" i="43"/>
  <c r="K94" i="43"/>
  <c r="G94" i="43"/>
  <c r="F94" i="43"/>
  <c r="E94" i="43"/>
  <c r="D94" i="43"/>
  <c r="C94" i="43"/>
  <c r="O93" i="43"/>
  <c r="N93" i="43"/>
  <c r="M93" i="43"/>
  <c r="L93" i="43"/>
  <c r="K93" i="43"/>
  <c r="G93" i="43"/>
  <c r="F93" i="43"/>
  <c r="E93" i="43"/>
  <c r="D93" i="43"/>
  <c r="C93" i="43"/>
  <c r="O92" i="43"/>
  <c r="N92" i="43"/>
  <c r="M92" i="43"/>
  <c r="L92" i="43"/>
  <c r="J92" i="43"/>
  <c r="G92" i="43"/>
  <c r="F92" i="43"/>
  <c r="E92" i="43"/>
  <c r="D92" i="43"/>
  <c r="C92" i="43"/>
  <c r="O91" i="43"/>
  <c r="N91" i="43"/>
  <c r="M91" i="43"/>
  <c r="L91" i="43"/>
  <c r="J91" i="43"/>
  <c r="G91" i="43"/>
  <c r="F91" i="43"/>
  <c r="E91" i="43"/>
  <c r="D91" i="43"/>
  <c r="C91" i="43"/>
  <c r="O90" i="43"/>
  <c r="N90" i="43"/>
  <c r="M90" i="43"/>
  <c r="L90" i="43"/>
  <c r="J90" i="43"/>
  <c r="G90" i="43"/>
  <c r="F90" i="43"/>
  <c r="E90" i="43"/>
  <c r="D90" i="43"/>
  <c r="C90" i="43"/>
  <c r="O89" i="43"/>
  <c r="N89" i="43"/>
  <c r="M89" i="43"/>
  <c r="L89" i="43"/>
  <c r="J89" i="43"/>
  <c r="G89" i="43"/>
  <c r="F89" i="43"/>
  <c r="E89" i="43"/>
  <c r="D89" i="43"/>
  <c r="C89" i="43"/>
  <c r="O88" i="43"/>
  <c r="N88" i="43"/>
  <c r="M88" i="43"/>
  <c r="L88" i="43"/>
  <c r="J88" i="43"/>
  <c r="G88" i="43"/>
  <c r="F88" i="43"/>
  <c r="E88" i="43"/>
  <c r="D88" i="43"/>
  <c r="C88" i="43"/>
  <c r="O87" i="43"/>
  <c r="N87" i="43"/>
  <c r="M87" i="43"/>
  <c r="L87" i="43"/>
  <c r="J87" i="43"/>
  <c r="G87" i="43"/>
  <c r="F87" i="43"/>
  <c r="E87" i="43"/>
  <c r="D87" i="43"/>
  <c r="C87" i="43"/>
  <c r="O86" i="43"/>
  <c r="N86" i="43"/>
  <c r="M86" i="43"/>
  <c r="L86" i="43"/>
  <c r="J86" i="43"/>
  <c r="G86" i="43"/>
  <c r="F86" i="43"/>
  <c r="E86" i="43"/>
  <c r="D86" i="43"/>
  <c r="C86" i="43"/>
  <c r="O85" i="43"/>
  <c r="N85" i="43"/>
  <c r="M85" i="43"/>
  <c r="L85" i="43"/>
  <c r="J85" i="43"/>
  <c r="G85" i="43"/>
  <c r="F85" i="43"/>
  <c r="E85" i="43"/>
  <c r="D85" i="43"/>
  <c r="C85" i="43"/>
  <c r="S1" i="43"/>
  <c r="C82" i="43"/>
  <c r="A31" i="43"/>
  <c r="O15" i="43"/>
  <c r="D15" i="43"/>
  <c r="O14" i="43"/>
  <c r="D14" i="43"/>
  <c r="O13" i="43"/>
  <c r="D13" i="43"/>
  <c r="O12" i="43"/>
  <c r="D12" i="43"/>
  <c r="O11" i="43"/>
  <c r="O10" i="43"/>
  <c r="D10" i="43"/>
  <c r="O9" i="43"/>
  <c r="D9" i="43"/>
  <c r="O8" i="43"/>
  <c r="A7" i="43"/>
  <c r="A4" i="43"/>
  <c r="A2" i="43"/>
  <c r="Y1" i="43"/>
  <c r="A64" i="43"/>
  <c r="O94" i="42"/>
  <c r="N94" i="42"/>
  <c r="M94" i="42"/>
  <c r="L94" i="42"/>
  <c r="K94" i="42"/>
  <c r="G94" i="42"/>
  <c r="F94" i="42"/>
  <c r="E94" i="42"/>
  <c r="D94" i="42"/>
  <c r="C94" i="42"/>
  <c r="O93" i="42"/>
  <c r="N93" i="42"/>
  <c r="M93" i="42"/>
  <c r="L93" i="42"/>
  <c r="K93" i="42"/>
  <c r="G93" i="42"/>
  <c r="F93" i="42"/>
  <c r="E93" i="42"/>
  <c r="D93" i="42"/>
  <c r="C93" i="42"/>
  <c r="O92" i="42"/>
  <c r="N92" i="42"/>
  <c r="M92" i="42"/>
  <c r="L92" i="42"/>
  <c r="J92" i="42"/>
  <c r="G92" i="42"/>
  <c r="F92" i="42"/>
  <c r="E92" i="42"/>
  <c r="D92" i="42"/>
  <c r="C92" i="42"/>
  <c r="O91" i="42"/>
  <c r="N91" i="42"/>
  <c r="M91" i="42"/>
  <c r="L91" i="42"/>
  <c r="J91" i="42"/>
  <c r="G91" i="42"/>
  <c r="F91" i="42"/>
  <c r="E91" i="42"/>
  <c r="D91" i="42"/>
  <c r="C91" i="42"/>
  <c r="O90" i="42"/>
  <c r="N90" i="42"/>
  <c r="M90" i="42"/>
  <c r="L90" i="42"/>
  <c r="J90" i="42"/>
  <c r="G90" i="42"/>
  <c r="F90" i="42"/>
  <c r="E90" i="42"/>
  <c r="D90" i="42"/>
  <c r="C90" i="42"/>
  <c r="O89" i="42"/>
  <c r="N89" i="42"/>
  <c r="M89" i="42"/>
  <c r="L89" i="42"/>
  <c r="J89" i="42"/>
  <c r="G89" i="42"/>
  <c r="F89" i="42"/>
  <c r="E89" i="42"/>
  <c r="D89" i="42"/>
  <c r="C89" i="42"/>
  <c r="O88" i="42"/>
  <c r="N88" i="42"/>
  <c r="M88" i="42"/>
  <c r="L88" i="42"/>
  <c r="J88" i="42"/>
  <c r="G88" i="42"/>
  <c r="F88" i="42"/>
  <c r="E88" i="42"/>
  <c r="D88" i="42"/>
  <c r="C88" i="42"/>
  <c r="O87" i="42"/>
  <c r="N87" i="42"/>
  <c r="M87" i="42"/>
  <c r="L87" i="42"/>
  <c r="J87" i="42"/>
  <c r="G87" i="42"/>
  <c r="F87" i="42"/>
  <c r="E87" i="42"/>
  <c r="D87" i="42"/>
  <c r="C87" i="42"/>
  <c r="O86" i="42"/>
  <c r="N86" i="42"/>
  <c r="M86" i="42"/>
  <c r="L86" i="42"/>
  <c r="J86" i="42"/>
  <c r="G86" i="42"/>
  <c r="F86" i="42"/>
  <c r="E86" i="42"/>
  <c r="D86" i="42"/>
  <c r="C86" i="42"/>
  <c r="O85" i="42"/>
  <c r="N85" i="42"/>
  <c r="M85" i="42"/>
  <c r="L85" i="42"/>
  <c r="J85" i="42"/>
  <c r="G85" i="42"/>
  <c r="F85" i="42"/>
  <c r="E85" i="42"/>
  <c r="D85" i="42"/>
  <c r="C85" i="42"/>
  <c r="A31" i="42"/>
  <c r="O15" i="42"/>
  <c r="D15" i="42"/>
  <c r="O14" i="42"/>
  <c r="D14" i="42"/>
  <c r="O13" i="42"/>
  <c r="D13" i="42"/>
  <c r="O12" i="42"/>
  <c r="D12" i="42"/>
  <c r="O11" i="42"/>
  <c r="O10" i="42"/>
  <c r="D10" i="42"/>
  <c r="O9" i="42"/>
  <c r="D9" i="42"/>
  <c r="O8" i="42"/>
  <c r="A7" i="42"/>
  <c r="A4" i="42"/>
  <c r="A2" i="42"/>
  <c r="Y1" i="42"/>
  <c r="S1" i="42"/>
  <c r="A64" i="42"/>
  <c r="O94" i="41"/>
  <c r="N94" i="41"/>
  <c r="M94" i="41"/>
  <c r="L94" i="41"/>
  <c r="K94" i="41"/>
  <c r="G94" i="41"/>
  <c r="F94" i="41"/>
  <c r="E94" i="41"/>
  <c r="D94" i="41"/>
  <c r="C94" i="41"/>
  <c r="O93" i="41"/>
  <c r="N93" i="41"/>
  <c r="M93" i="41"/>
  <c r="L93" i="41"/>
  <c r="K93" i="41"/>
  <c r="G93" i="41"/>
  <c r="F93" i="41"/>
  <c r="E93" i="41"/>
  <c r="D93" i="41"/>
  <c r="C93" i="41"/>
  <c r="O92" i="41"/>
  <c r="N92" i="41"/>
  <c r="M92" i="41"/>
  <c r="L92" i="41"/>
  <c r="J92" i="41"/>
  <c r="G92" i="41"/>
  <c r="F92" i="41"/>
  <c r="E92" i="41"/>
  <c r="D92" i="41"/>
  <c r="C92" i="41"/>
  <c r="O91" i="41"/>
  <c r="N91" i="41"/>
  <c r="M91" i="41"/>
  <c r="L91" i="41"/>
  <c r="J91" i="41"/>
  <c r="G91" i="41"/>
  <c r="F91" i="41"/>
  <c r="E91" i="41"/>
  <c r="D91" i="41"/>
  <c r="C91" i="41"/>
  <c r="O90" i="41"/>
  <c r="N90" i="41"/>
  <c r="M90" i="41"/>
  <c r="L90" i="41"/>
  <c r="J90" i="41"/>
  <c r="G90" i="41"/>
  <c r="F90" i="41"/>
  <c r="E90" i="41"/>
  <c r="D90" i="41"/>
  <c r="C90" i="41"/>
  <c r="O89" i="41"/>
  <c r="N89" i="41"/>
  <c r="M89" i="41"/>
  <c r="L89" i="41"/>
  <c r="J89" i="41"/>
  <c r="G89" i="41"/>
  <c r="F89" i="41"/>
  <c r="E89" i="41"/>
  <c r="D89" i="41"/>
  <c r="C89" i="41"/>
  <c r="O88" i="41"/>
  <c r="N88" i="41"/>
  <c r="M88" i="41"/>
  <c r="L88" i="41"/>
  <c r="J88" i="41"/>
  <c r="G88" i="41"/>
  <c r="F88" i="41"/>
  <c r="E88" i="41"/>
  <c r="D88" i="41"/>
  <c r="C88" i="41"/>
  <c r="O87" i="41"/>
  <c r="N87" i="41"/>
  <c r="M87" i="41"/>
  <c r="L87" i="41"/>
  <c r="J87" i="41"/>
  <c r="G87" i="41"/>
  <c r="F87" i="41"/>
  <c r="E87" i="41"/>
  <c r="D87" i="41"/>
  <c r="C87" i="41"/>
  <c r="O86" i="41"/>
  <c r="N86" i="41"/>
  <c r="M86" i="41"/>
  <c r="L86" i="41"/>
  <c r="J86" i="41"/>
  <c r="G86" i="41"/>
  <c r="F86" i="41"/>
  <c r="E86" i="41"/>
  <c r="D86" i="41"/>
  <c r="C86" i="41"/>
  <c r="O85" i="41"/>
  <c r="N85" i="41"/>
  <c r="M85" i="41"/>
  <c r="L85" i="41"/>
  <c r="J85" i="41"/>
  <c r="G85" i="41"/>
  <c r="F85" i="41"/>
  <c r="E85" i="41"/>
  <c r="D85" i="41"/>
  <c r="C85" i="41"/>
  <c r="S1" i="41"/>
  <c r="C82" i="41"/>
  <c r="A31" i="41"/>
  <c r="O15" i="41"/>
  <c r="D15" i="41"/>
  <c r="O14" i="41"/>
  <c r="D14" i="41"/>
  <c r="O13" i="41"/>
  <c r="D13" i="41"/>
  <c r="O12" i="41"/>
  <c r="D12" i="41"/>
  <c r="O11" i="41"/>
  <c r="O10" i="41"/>
  <c r="D10" i="41"/>
  <c r="O9" i="41"/>
  <c r="D9" i="41"/>
  <c r="O8" i="41"/>
  <c r="A7" i="41"/>
  <c r="A4" i="41"/>
  <c r="A2" i="41"/>
  <c r="Y1" i="41"/>
  <c r="A64" i="41"/>
  <c r="O94" i="40"/>
  <c r="N94" i="40"/>
  <c r="M94" i="40"/>
  <c r="L94" i="40"/>
  <c r="K94" i="40"/>
  <c r="G94" i="40"/>
  <c r="F94" i="40"/>
  <c r="E94" i="40"/>
  <c r="D94" i="40"/>
  <c r="C94" i="40"/>
  <c r="O93" i="40"/>
  <c r="N93" i="40"/>
  <c r="M93" i="40"/>
  <c r="L93" i="40"/>
  <c r="K93" i="40"/>
  <c r="G93" i="40"/>
  <c r="F93" i="40"/>
  <c r="E93" i="40"/>
  <c r="D93" i="40"/>
  <c r="C93" i="40"/>
  <c r="O92" i="40"/>
  <c r="N92" i="40"/>
  <c r="M92" i="40"/>
  <c r="L92" i="40"/>
  <c r="J92" i="40"/>
  <c r="G92" i="40"/>
  <c r="F92" i="40"/>
  <c r="E92" i="40"/>
  <c r="D92" i="40"/>
  <c r="C92" i="40"/>
  <c r="O91" i="40"/>
  <c r="N91" i="40"/>
  <c r="M91" i="40"/>
  <c r="L91" i="40"/>
  <c r="J91" i="40"/>
  <c r="G91" i="40"/>
  <c r="F91" i="40"/>
  <c r="E91" i="40"/>
  <c r="D91" i="40"/>
  <c r="C91" i="40"/>
  <c r="O90" i="40"/>
  <c r="N90" i="40"/>
  <c r="M90" i="40"/>
  <c r="L90" i="40"/>
  <c r="J90" i="40"/>
  <c r="G90" i="40"/>
  <c r="F90" i="40"/>
  <c r="E90" i="40"/>
  <c r="D90" i="40"/>
  <c r="C90" i="40"/>
  <c r="O89" i="40"/>
  <c r="N89" i="40"/>
  <c r="M89" i="40"/>
  <c r="L89" i="40"/>
  <c r="J89" i="40"/>
  <c r="G89" i="40"/>
  <c r="F89" i="40"/>
  <c r="E89" i="40"/>
  <c r="D89" i="40"/>
  <c r="C89" i="40"/>
  <c r="O88" i="40"/>
  <c r="N88" i="40"/>
  <c r="M88" i="40"/>
  <c r="L88" i="40"/>
  <c r="J88" i="40"/>
  <c r="G88" i="40"/>
  <c r="F88" i="40"/>
  <c r="E88" i="40"/>
  <c r="D88" i="40"/>
  <c r="C88" i="40"/>
  <c r="O87" i="40"/>
  <c r="N87" i="40"/>
  <c r="M87" i="40"/>
  <c r="L87" i="40"/>
  <c r="J87" i="40"/>
  <c r="G87" i="40"/>
  <c r="F87" i="40"/>
  <c r="E87" i="40"/>
  <c r="D87" i="40"/>
  <c r="C87" i="40"/>
  <c r="O86" i="40"/>
  <c r="N86" i="40"/>
  <c r="M86" i="40"/>
  <c r="L86" i="40"/>
  <c r="J86" i="40"/>
  <c r="G86" i="40"/>
  <c r="F86" i="40"/>
  <c r="E86" i="40"/>
  <c r="D86" i="40"/>
  <c r="C86" i="40"/>
  <c r="O85" i="40"/>
  <c r="N85" i="40"/>
  <c r="M85" i="40"/>
  <c r="L85" i="40"/>
  <c r="J85" i="40"/>
  <c r="G85" i="40"/>
  <c r="F85" i="40"/>
  <c r="E85" i="40"/>
  <c r="D85" i="40"/>
  <c r="C85" i="40"/>
  <c r="A31" i="40"/>
  <c r="O15" i="40"/>
  <c r="D15" i="40"/>
  <c r="O14" i="40"/>
  <c r="D14" i="40"/>
  <c r="O13" i="40"/>
  <c r="D13" i="40"/>
  <c r="O12" i="40"/>
  <c r="D12" i="40"/>
  <c r="O11" i="40"/>
  <c r="O10" i="40"/>
  <c r="D10" i="40"/>
  <c r="O9" i="40"/>
  <c r="D9" i="40"/>
  <c r="O8" i="40"/>
  <c r="A7" i="40"/>
  <c r="A4" i="40"/>
  <c r="A2" i="40"/>
  <c r="Y1" i="40"/>
  <c r="S1" i="40"/>
  <c r="A64" i="40"/>
  <c r="O94" i="39"/>
  <c r="N94" i="39"/>
  <c r="M94" i="39"/>
  <c r="L94" i="39"/>
  <c r="K94" i="39"/>
  <c r="G94" i="39"/>
  <c r="F94" i="39"/>
  <c r="E94" i="39"/>
  <c r="D94" i="39"/>
  <c r="C94" i="39"/>
  <c r="O93" i="39"/>
  <c r="N93" i="39"/>
  <c r="M93" i="39"/>
  <c r="L93" i="39"/>
  <c r="K93" i="39"/>
  <c r="G93" i="39"/>
  <c r="F93" i="39"/>
  <c r="E93" i="39"/>
  <c r="D93" i="39"/>
  <c r="C93" i="39"/>
  <c r="O92" i="39"/>
  <c r="N92" i="39"/>
  <c r="M92" i="39"/>
  <c r="L92" i="39"/>
  <c r="J92" i="39"/>
  <c r="G92" i="39"/>
  <c r="F92" i="39"/>
  <c r="E92" i="39"/>
  <c r="D92" i="39"/>
  <c r="C92" i="39"/>
  <c r="O91" i="39"/>
  <c r="N91" i="39"/>
  <c r="M91" i="39"/>
  <c r="L91" i="39"/>
  <c r="J91" i="39"/>
  <c r="G91" i="39"/>
  <c r="F91" i="39"/>
  <c r="E91" i="39"/>
  <c r="D91" i="39"/>
  <c r="C91" i="39"/>
  <c r="O90" i="39"/>
  <c r="N90" i="39"/>
  <c r="M90" i="39"/>
  <c r="L90" i="39"/>
  <c r="J90" i="39"/>
  <c r="G90" i="39"/>
  <c r="F90" i="39"/>
  <c r="E90" i="39"/>
  <c r="D90" i="39"/>
  <c r="C90" i="39"/>
  <c r="O89" i="39"/>
  <c r="N89" i="39"/>
  <c r="M89" i="39"/>
  <c r="L89" i="39"/>
  <c r="J89" i="39"/>
  <c r="G89" i="39"/>
  <c r="F89" i="39"/>
  <c r="E89" i="39"/>
  <c r="D89" i="39"/>
  <c r="C89" i="39"/>
  <c r="O88" i="39"/>
  <c r="N88" i="39"/>
  <c r="M88" i="39"/>
  <c r="L88" i="39"/>
  <c r="J88" i="39"/>
  <c r="G88" i="39"/>
  <c r="F88" i="39"/>
  <c r="E88" i="39"/>
  <c r="D88" i="39"/>
  <c r="C88" i="39"/>
  <c r="O87" i="39"/>
  <c r="N87" i="39"/>
  <c r="M87" i="39"/>
  <c r="L87" i="39"/>
  <c r="J87" i="39"/>
  <c r="G87" i="39"/>
  <c r="F87" i="39"/>
  <c r="E87" i="39"/>
  <c r="D87" i="39"/>
  <c r="C87" i="39"/>
  <c r="O86" i="39"/>
  <c r="N86" i="39"/>
  <c r="M86" i="39"/>
  <c r="L86" i="39"/>
  <c r="J86" i="39"/>
  <c r="G86" i="39"/>
  <c r="F86" i="39"/>
  <c r="E86" i="39"/>
  <c r="D86" i="39"/>
  <c r="C86" i="39"/>
  <c r="O85" i="39"/>
  <c r="N85" i="39"/>
  <c r="M85" i="39"/>
  <c r="L85" i="39"/>
  <c r="J85" i="39"/>
  <c r="G85" i="39"/>
  <c r="F85" i="39"/>
  <c r="E85" i="39"/>
  <c r="D85" i="39"/>
  <c r="C85" i="39"/>
  <c r="S1" i="39"/>
  <c r="C82" i="39"/>
  <c r="A31" i="39"/>
  <c r="O15" i="39"/>
  <c r="D15" i="39"/>
  <c r="O14" i="39"/>
  <c r="D14" i="39"/>
  <c r="O13" i="39"/>
  <c r="D13" i="39"/>
  <c r="O12" i="39"/>
  <c r="D12" i="39"/>
  <c r="O11" i="39"/>
  <c r="O10" i="39"/>
  <c r="D10" i="39"/>
  <c r="O9" i="39"/>
  <c r="D9" i="39"/>
  <c r="O8" i="39"/>
  <c r="A7" i="39"/>
  <c r="A4" i="39"/>
  <c r="A2" i="39"/>
  <c r="Y1" i="39"/>
  <c r="A64" i="39"/>
  <c r="O94" i="38"/>
  <c r="N94" i="38"/>
  <c r="M94" i="38"/>
  <c r="L94" i="38"/>
  <c r="K94" i="38"/>
  <c r="G94" i="38"/>
  <c r="F94" i="38"/>
  <c r="E94" i="38"/>
  <c r="D94" i="38"/>
  <c r="C94" i="38"/>
  <c r="O93" i="38"/>
  <c r="N93" i="38"/>
  <c r="M93" i="38"/>
  <c r="L93" i="38"/>
  <c r="K93" i="38"/>
  <c r="G93" i="38"/>
  <c r="F93" i="38"/>
  <c r="E93" i="38"/>
  <c r="D93" i="38"/>
  <c r="C93" i="38"/>
  <c r="O92" i="38"/>
  <c r="N92" i="38"/>
  <c r="M92" i="38"/>
  <c r="L92" i="38"/>
  <c r="J92" i="38"/>
  <c r="G92" i="38"/>
  <c r="F92" i="38"/>
  <c r="E92" i="38"/>
  <c r="D92" i="38"/>
  <c r="C92" i="38"/>
  <c r="O91" i="38"/>
  <c r="N91" i="38"/>
  <c r="M91" i="38"/>
  <c r="L91" i="38"/>
  <c r="J91" i="38"/>
  <c r="G91" i="38"/>
  <c r="F91" i="38"/>
  <c r="E91" i="38"/>
  <c r="D91" i="38"/>
  <c r="C91" i="38"/>
  <c r="O90" i="38"/>
  <c r="N90" i="38"/>
  <c r="M90" i="38"/>
  <c r="L90" i="38"/>
  <c r="J90" i="38"/>
  <c r="G90" i="38"/>
  <c r="F90" i="38"/>
  <c r="E90" i="38"/>
  <c r="D90" i="38"/>
  <c r="C90" i="38"/>
  <c r="O89" i="38"/>
  <c r="N89" i="38"/>
  <c r="M89" i="38"/>
  <c r="L89" i="38"/>
  <c r="J89" i="38"/>
  <c r="G89" i="38"/>
  <c r="F89" i="38"/>
  <c r="E89" i="38"/>
  <c r="D89" i="38"/>
  <c r="C89" i="38"/>
  <c r="O88" i="38"/>
  <c r="N88" i="38"/>
  <c r="M88" i="38"/>
  <c r="L88" i="38"/>
  <c r="J88" i="38"/>
  <c r="G88" i="38"/>
  <c r="F88" i="38"/>
  <c r="E88" i="38"/>
  <c r="D88" i="38"/>
  <c r="C88" i="38"/>
  <c r="O87" i="38"/>
  <c r="N87" i="38"/>
  <c r="M87" i="38"/>
  <c r="L87" i="38"/>
  <c r="J87" i="38"/>
  <c r="G87" i="38"/>
  <c r="F87" i="38"/>
  <c r="E87" i="38"/>
  <c r="D87" i="38"/>
  <c r="C87" i="38"/>
  <c r="O86" i="38"/>
  <c r="N86" i="38"/>
  <c r="M86" i="38"/>
  <c r="L86" i="38"/>
  <c r="J86" i="38"/>
  <c r="G86" i="38"/>
  <c r="F86" i="38"/>
  <c r="E86" i="38"/>
  <c r="D86" i="38"/>
  <c r="C86" i="38"/>
  <c r="O85" i="38"/>
  <c r="N85" i="38"/>
  <c r="M85" i="38"/>
  <c r="L85" i="38"/>
  <c r="J85" i="38"/>
  <c r="G85" i="38"/>
  <c r="F85" i="38"/>
  <c r="E85" i="38"/>
  <c r="D85" i="38"/>
  <c r="C85" i="38"/>
  <c r="A31" i="38"/>
  <c r="O15" i="38"/>
  <c r="D15" i="38"/>
  <c r="O14" i="38"/>
  <c r="D14" i="38"/>
  <c r="O13" i="38"/>
  <c r="D13" i="38"/>
  <c r="O12" i="38"/>
  <c r="D12" i="38"/>
  <c r="O11" i="38"/>
  <c r="O10" i="38"/>
  <c r="D10" i="38"/>
  <c r="O9" i="38"/>
  <c r="D9" i="38"/>
  <c r="O8" i="38"/>
  <c r="A7" i="38"/>
  <c r="A4" i="38"/>
  <c r="A2" i="38"/>
  <c r="Y1" i="38"/>
  <c r="S1" i="38"/>
  <c r="A64" i="38"/>
  <c r="O94" i="37"/>
  <c r="N94" i="37"/>
  <c r="M94" i="37"/>
  <c r="L94" i="37"/>
  <c r="K94" i="37"/>
  <c r="G94" i="37"/>
  <c r="F94" i="37"/>
  <c r="E94" i="37"/>
  <c r="D94" i="37"/>
  <c r="C94" i="37"/>
  <c r="O93" i="37"/>
  <c r="N93" i="37"/>
  <c r="M93" i="37"/>
  <c r="L93" i="37"/>
  <c r="K93" i="37"/>
  <c r="G93" i="37"/>
  <c r="F93" i="37"/>
  <c r="E93" i="37"/>
  <c r="D93" i="37"/>
  <c r="C93" i="37"/>
  <c r="O92" i="37"/>
  <c r="N92" i="37"/>
  <c r="M92" i="37"/>
  <c r="L92" i="37"/>
  <c r="J92" i="37"/>
  <c r="G92" i="37"/>
  <c r="F92" i="37"/>
  <c r="E92" i="37"/>
  <c r="D92" i="37"/>
  <c r="C92" i="37"/>
  <c r="O91" i="37"/>
  <c r="N91" i="37"/>
  <c r="M91" i="37"/>
  <c r="L91" i="37"/>
  <c r="J91" i="37"/>
  <c r="G91" i="37"/>
  <c r="F91" i="37"/>
  <c r="E91" i="37"/>
  <c r="D91" i="37"/>
  <c r="C91" i="37"/>
  <c r="O90" i="37"/>
  <c r="N90" i="37"/>
  <c r="M90" i="37"/>
  <c r="L90" i="37"/>
  <c r="J90" i="37"/>
  <c r="G90" i="37"/>
  <c r="F90" i="37"/>
  <c r="E90" i="37"/>
  <c r="D90" i="37"/>
  <c r="C90" i="37"/>
  <c r="O89" i="37"/>
  <c r="N89" i="37"/>
  <c r="M89" i="37"/>
  <c r="L89" i="37"/>
  <c r="J89" i="37"/>
  <c r="G89" i="37"/>
  <c r="F89" i="37"/>
  <c r="E89" i="37"/>
  <c r="D89" i="37"/>
  <c r="C89" i="37"/>
  <c r="O88" i="37"/>
  <c r="N88" i="37"/>
  <c r="M88" i="37"/>
  <c r="L88" i="37"/>
  <c r="J88" i="37"/>
  <c r="G88" i="37"/>
  <c r="F88" i="37"/>
  <c r="E88" i="37"/>
  <c r="D88" i="37"/>
  <c r="C88" i="37"/>
  <c r="O87" i="37"/>
  <c r="N87" i="37"/>
  <c r="M87" i="37"/>
  <c r="L87" i="37"/>
  <c r="J87" i="37"/>
  <c r="G87" i="37"/>
  <c r="F87" i="37"/>
  <c r="E87" i="37"/>
  <c r="D87" i="37"/>
  <c r="C87" i="37"/>
  <c r="O86" i="37"/>
  <c r="N86" i="37"/>
  <c r="M86" i="37"/>
  <c r="L86" i="37"/>
  <c r="J86" i="37"/>
  <c r="G86" i="37"/>
  <c r="F86" i="37"/>
  <c r="E86" i="37"/>
  <c r="D86" i="37"/>
  <c r="C86" i="37"/>
  <c r="O85" i="37"/>
  <c r="N85" i="37"/>
  <c r="M85" i="37"/>
  <c r="L85" i="37"/>
  <c r="J85" i="37"/>
  <c r="G85" i="37"/>
  <c r="F85" i="37"/>
  <c r="E85" i="37"/>
  <c r="D85" i="37"/>
  <c r="C85" i="37"/>
  <c r="S1" i="37"/>
  <c r="C82" i="37"/>
  <c r="A31" i="37"/>
  <c r="O15" i="37"/>
  <c r="D15" i="37"/>
  <c r="O14" i="37"/>
  <c r="D14" i="37"/>
  <c r="O13" i="37"/>
  <c r="D13" i="37"/>
  <c r="O12" i="37"/>
  <c r="D12" i="37"/>
  <c r="O11" i="37"/>
  <c r="O10" i="37"/>
  <c r="D10" i="37"/>
  <c r="O9" i="37"/>
  <c r="D9" i="37"/>
  <c r="O8" i="37"/>
  <c r="A7" i="37"/>
  <c r="A4" i="37"/>
  <c r="A2" i="37"/>
  <c r="Y1" i="37"/>
  <c r="A64" i="37"/>
  <c r="O94" i="36"/>
  <c r="N94" i="36"/>
  <c r="M94" i="36"/>
  <c r="L94" i="36"/>
  <c r="K94" i="36"/>
  <c r="G94" i="36"/>
  <c r="F94" i="36"/>
  <c r="E94" i="36"/>
  <c r="D94" i="36"/>
  <c r="C94" i="36"/>
  <c r="O93" i="36"/>
  <c r="N93" i="36"/>
  <c r="M93" i="36"/>
  <c r="L93" i="36"/>
  <c r="K93" i="36"/>
  <c r="G93" i="36"/>
  <c r="F93" i="36"/>
  <c r="E93" i="36"/>
  <c r="D93" i="36"/>
  <c r="C93" i="36"/>
  <c r="O92" i="36"/>
  <c r="N92" i="36"/>
  <c r="M92" i="36"/>
  <c r="L92" i="36"/>
  <c r="J92" i="36"/>
  <c r="G92" i="36"/>
  <c r="F92" i="36"/>
  <c r="E92" i="36"/>
  <c r="D92" i="36"/>
  <c r="C92" i="36"/>
  <c r="O91" i="36"/>
  <c r="N91" i="36"/>
  <c r="M91" i="36"/>
  <c r="L91" i="36"/>
  <c r="J91" i="36"/>
  <c r="G91" i="36"/>
  <c r="F91" i="36"/>
  <c r="E91" i="36"/>
  <c r="D91" i="36"/>
  <c r="C91" i="36"/>
  <c r="O90" i="36"/>
  <c r="N90" i="36"/>
  <c r="M90" i="36"/>
  <c r="L90" i="36"/>
  <c r="J90" i="36"/>
  <c r="G90" i="36"/>
  <c r="F90" i="36"/>
  <c r="E90" i="36"/>
  <c r="D90" i="36"/>
  <c r="C90" i="36"/>
  <c r="O89" i="36"/>
  <c r="N89" i="36"/>
  <c r="M89" i="36"/>
  <c r="L89" i="36"/>
  <c r="J89" i="36"/>
  <c r="G89" i="36"/>
  <c r="F89" i="36"/>
  <c r="E89" i="36"/>
  <c r="D89" i="36"/>
  <c r="C89" i="36"/>
  <c r="O88" i="36"/>
  <c r="N88" i="36"/>
  <c r="M88" i="36"/>
  <c r="L88" i="36"/>
  <c r="J88" i="36"/>
  <c r="G88" i="36"/>
  <c r="F88" i="36"/>
  <c r="E88" i="36"/>
  <c r="D88" i="36"/>
  <c r="C88" i="36"/>
  <c r="O87" i="36"/>
  <c r="N87" i="36"/>
  <c r="M87" i="36"/>
  <c r="L87" i="36"/>
  <c r="J87" i="36"/>
  <c r="G87" i="36"/>
  <c r="F87" i="36"/>
  <c r="E87" i="36"/>
  <c r="D87" i="36"/>
  <c r="C87" i="36"/>
  <c r="O86" i="36"/>
  <c r="N86" i="36"/>
  <c r="M86" i="36"/>
  <c r="L86" i="36"/>
  <c r="J86" i="36"/>
  <c r="G86" i="36"/>
  <c r="F86" i="36"/>
  <c r="E86" i="36"/>
  <c r="D86" i="36"/>
  <c r="C86" i="36"/>
  <c r="O85" i="36"/>
  <c r="N85" i="36"/>
  <c r="M85" i="36"/>
  <c r="L85" i="36"/>
  <c r="J85" i="36"/>
  <c r="G85" i="36"/>
  <c r="F85" i="36"/>
  <c r="E85" i="36"/>
  <c r="D85" i="36"/>
  <c r="C85" i="36"/>
  <c r="A31" i="36"/>
  <c r="O15" i="36"/>
  <c r="D15" i="36"/>
  <c r="O14" i="36"/>
  <c r="D14" i="36"/>
  <c r="O13" i="36"/>
  <c r="D13" i="36"/>
  <c r="O12" i="36"/>
  <c r="D12" i="36"/>
  <c r="O11" i="36"/>
  <c r="O10" i="36"/>
  <c r="D10" i="36"/>
  <c r="O9" i="36"/>
  <c r="D9" i="36"/>
  <c r="O8" i="36"/>
  <c r="A7" i="36"/>
  <c r="A4" i="36"/>
  <c r="A2" i="36"/>
  <c r="Y1" i="36"/>
  <c r="S1" i="36"/>
  <c r="A64" i="36"/>
  <c r="O94" i="35"/>
  <c r="N94" i="35"/>
  <c r="M94" i="35"/>
  <c r="L94" i="35"/>
  <c r="K94" i="35"/>
  <c r="G94" i="35"/>
  <c r="F94" i="35"/>
  <c r="E94" i="35"/>
  <c r="D94" i="35"/>
  <c r="C94" i="35"/>
  <c r="O93" i="35"/>
  <c r="N93" i="35"/>
  <c r="M93" i="35"/>
  <c r="L93" i="35"/>
  <c r="K93" i="35"/>
  <c r="G93" i="35"/>
  <c r="F93" i="35"/>
  <c r="E93" i="35"/>
  <c r="D93" i="35"/>
  <c r="C93" i="35"/>
  <c r="O92" i="35"/>
  <c r="N92" i="35"/>
  <c r="M92" i="35"/>
  <c r="L92" i="35"/>
  <c r="J92" i="35"/>
  <c r="G92" i="35"/>
  <c r="F92" i="35"/>
  <c r="E92" i="35"/>
  <c r="D92" i="35"/>
  <c r="C92" i="35"/>
  <c r="O91" i="35"/>
  <c r="N91" i="35"/>
  <c r="M91" i="35"/>
  <c r="L91" i="35"/>
  <c r="J91" i="35"/>
  <c r="G91" i="35"/>
  <c r="F91" i="35"/>
  <c r="E91" i="35"/>
  <c r="D91" i="35"/>
  <c r="C91" i="35"/>
  <c r="O90" i="35"/>
  <c r="N90" i="35"/>
  <c r="M90" i="35"/>
  <c r="L90" i="35"/>
  <c r="J90" i="35"/>
  <c r="G90" i="35"/>
  <c r="F90" i="35"/>
  <c r="E90" i="35"/>
  <c r="D90" i="35"/>
  <c r="C90" i="35"/>
  <c r="O89" i="35"/>
  <c r="N89" i="35"/>
  <c r="M89" i="35"/>
  <c r="L89" i="35"/>
  <c r="J89" i="35"/>
  <c r="G89" i="35"/>
  <c r="F89" i="35"/>
  <c r="E89" i="35"/>
  <c r="D89" i="35"/>
  <c r="C89" i="35"/>
  <c r="O88" i="35"/>
  <c r="N88" i="35"/>
  <c r="M88" i="35"/>
  <c r="L88" i="35"/>
  <c r="J88" i="35"/>
  <c r="G88" i="35"/>
  <c r="F88" i="35"/>
  <c r="E88" i="35"/>
  <c r="D88" i="35"/>
  <c r="C88" i="35"/>
  <c r="O87" i="35"/>
  <c r="N87" i="35"/>
  <c r="M87" i="35"/>
  <c r="L87" i="35"/>
  <c r="J87" i="35"/>
  <c r="G87" i="35"/>
  <c r="F87" i="35"/>
  <c r="E87" i="35"/>
  <c r="D87" i="35"/>
  <c r="C87" i="35"/>
  <c r="O86" i="35"/>
  <c r="N86" i="35"/>
  <c r="M86" i="35"/>
  <c r="L86" i="35"/>
  <c r="J86" i="35"/>
  <c r="G86" i="35"/>
  <c r="F86" i="35"/>
  <c r="E86" i="35"/>
  <c r="D86" i="35"/>
  <c r="C86" i="35"/>
  <c r="O85" i="35"/>
  <c r="N85" i="35"/>
  <c r="M85" i="35"/>
  <c r="L85" i="35"/>
  <c r="J85" i="35"/>
  <c r="G85" i="35"/>
  <c r="F85" i="35"/>
  <c r="E85" i="35"/>
  <c r="D85" i="35"/>
  <c r="C85" i="35"/>
  <c r="S1" i="35"/>
  <c r="C82" i="35"/>
  <c r="A31" i="35"/>
  <c r="O15" i="35"/>
  <c r="D15" i="35"/>
  <c r="O14" i="35"/>
  <c r="D14" i="35"/>
  <c r="O13" i="35"/>
  <c r="D13" i="35"/>
  <c r="O12" i="35"/>
  <c r="D12" i="35"/>
  <c r="O11" i="35"/>
  <c r="O10" i="35"/>
  <c r="D10" i="35"/>
  <c r="O9" i="35"/>
  <c r="D9" i="35"/>
  <c r="O8" i="35"/>
  <c r="A7" i="35"/>
  <c r="A4" i="35"/>
  <c r="A2" i="35"/>
  <c r="Y1" i="35"/>
  <c r="A64" i="35"/>
  <c r="O94" i="34"/>
  <c r="N94" i="34"/>
  <c r="M94" i="34"/>
  <c r="L94" i="34"/>
  <c r="K94" i="34"/>
  <c r="G94" i="34"/>
  <c r="F94" i="34"/>
  <c r="E94" i="34"/>
  <c r="D94" i="34"/>
  <c r="C94" i="34"/>
  <c r="O93" i="34"/>
  <c r="N93" i="34"/>
  <c r="M93" i="34"/>
  <c r="L93" i="34"/>
  <c r="K93" i="34"/>
  <c r="G93" i="34"/>
  <c r="F93" i="34"/>
  <c r="E93" i="34"/>
  <c r="D93" i="34"/>
  <c r="C93" i="34"/>
  <c r="O92" i="34"/>
  <c r="N92" i="34"/>
  <c r="M92" i="34"/>
  <c r="L92" i="34"/>
  <c r="J92" i="34"/>
  <c r="G92" i="34"/>
  <c r="F92" i="34"/>
  <c r="E92" i="34"/>
  <c r="D92" i="34"/>
  <c r="C92" i="34"/>
  <c r="O91" i="34"/>
  <c r="N91" i="34"/>
  <c r="M91" i="34"/>
  <c r="L91" i="34"/>
  <c r="J91" i="34"/>
  <c r="G91" i="34"/>
  <c r="F91" i="34"/>
  <c r="E91" i="34"/>
  <c r="D91" i="34"/>
  <c r="C91" i="34"/>
  <c r="O90" i="34"/>
  <c r="N90" i="34"/>
  <c r="M90" i="34"/>
  <c r="L90" i="34"/>
  <c r="J90" i="34"/>
  <c r="G90" i="34"/>
  <c r="F90" i="34"/>
  <c r="E90" i="34"/>
  <c r="D90" i="34"/>
  <c r="C90" i="34"/>
  <c r="O89" i="34"/>
  <c r="N89" i="34"/>
  <c r="M89" i="34"/>
  <c r="L89" i="34"/>
  <c r="J89" i="34"/>
  <c r="G89" i="34"/>
  <c r="F89" i="34"/>
  <c r="E89" i="34"/>
  <c r="D89" i="34"/>
  <c r="C89" i="34"/>
  <c r="O88" i="34"/>
  <c r="N88" i="34"/>
  <c r="M88" i="34"/>
  <c r="L88" i="34"/>
  <c r="J88" i="34"/>
  <c r="G88" i="34"/>
  <c r="F88" i="34"/>
  <c r="E88" i="34"/>
  <c r="D88" i="34"/>
  <c r="C88" i="34"/>
  <c r="O87" i="34"/>
  <c r="N87" i="34"/>
  <c r="M87" i="34"/>
  <c r="L87" i="34"/>
  <c r="J87" i="34"/>
  <c r="G87" i="34"/>
  <c r="F87" i="34"/>
  <c r="E87" i="34"/>
  <c r="D87" i="34"/>
  <c r="C87" i="34"/>
  <c r="O86" i="34"/>
  <c r="N86" i="34"/>
  <c r="M86" i="34"/>
  <c r="L86" i="34"/>
  <c r="J86" i="34"/>
  <c r="G86" i="34"/>
  <c r="F86" i="34"/>
  <c r="E86" i="34"/>
  <c r="D86" i="34"/>
  <c r="C86" i="34"/>
  <c r="O85" i="34"/>
  <c r="N85" i="34"/>
  <c r="M85" i="34"/>
  <c r="L85" i="34"/>
  <c r="J85" i="34"/>
  <c r="G85" i="34"/>
  <c r="F85" i="34"/>
  <c r="E85" i="34"/>
  <c r="D85" i="34"/>
  <c r="C85" i="34"/>
  <c r="A31" i="34"/>
  <c r="O15" i="34"/>
  <c r="D15" i="34"/>
  <c r="O14" i="34"/>
  <c r="D14" i="34"/>
  <c r="O13" i="34"/>
  <c r="D13" i="34"/>
  <c r="O12" i="34"/>
  <c r="D12" i="34"/>
  <c r="O11" i="34"/>
  <c r="O10" i="34"/>
  <c r="D10" i="34"/>
  <c r="O9" i="34"/>
  <c r="D9" i="34"/>
  <c r="O8" i="34"/>
  <c r="A7" i="34"/>
  <c r="A4" i="34"/>
  <c r="A2" i="34"/>
  <c r="Y1" i="34"/>
  <c r="S1" i="34"/>
  <c r="A64" i="34"/>
  <c r="O94" i="33"/>
  <c r="N94" i="33"/>
  <c r="M94" i="33"/>
  <c r="L94" i="33"/>
  <c r="K94" i="33"/>
  <c r="G94" i="33"/>
  <c r="F94" i="33"/>
  <c r="E94" i="33"/>
  <c r="D94" i="33"/>
  <c r="C94" i="33"/>
  <c r="O93" i="33"/>
  <c r="N93" i="33"/>
  <c r="M93" i="33"/>
  <c r="L93" i="33"/>
  <c r="K93" i="33"/>
  <c r="G93" i="33"/>
  <c r="F93" i="33"/>
  <c r="E93" i="33"/>
  <c r="D93" i="33"/>
  <c r="C93" i="33"/>
  <c r="O92" i="33"/>
  <c r="N92" i="33"/>
  <c r="M92" i="33"/>
  <c r="L92" i="33"/>
  <c r="J92" i="33"/>
  <c r="G92" i="33"/>
  <c r="F92" i="33"/>
  <c r="E92" i="33"/>
  <c r="D92" i="33"/>
  <c r="C92" i="33"/>
  <c r="O91" i="33"/>
  <c r="N91" i="33"/>
  <c r="M91" i="33"/>
  <c r="L91" i="33"/>
  <c r="J91" i="33"/>
  <c r="G91" i="33"/>
  <c r="F91" i="33"/>
  <c r="E91" i="33"/>
  <c r="D91" i="33"/>
  <c r="C91" i="33"/>
  <c r="O90" i="33"/>
  <c r="N90" i="33"/>
  <c r="M90" i="33"/>
  <c r="L90" i="33"/>
  <c r="J90" i="33"/>
  <c r="G90" i="33"/>
  <c r="F90" i="33"/>
  <c r="E90" i="33"/>
  <c r="D90" i="33"/>
  <c r="C90" i="33"/>
  <c r="O89" i="33"/>
  <c r="N89" i="33"/>
  <c r="M89" i="33"/>
  <c r="L89" i="33"/>
  <c r="J89" i="33"/>
  <c r="G89" i="33"/>
  <c r="F89" i="33"/>
  <c r="E89" i="33"/>
  <c r="D89" i="33"/>
  <c r="C89" i="33"/>
  <c r="O88" i="33"/>
  <c r="N88" i="33"/>
  <c r="M88" i="33"/>
  <c r="L88" i="33"/>
  <c r="J88" i="33"/>
  <c r="G88" i="33"/>
  <c r="F88" i="33"/>
  <c r="E88" i="33"/>
  <c r="D88" i="33"/>
  <c r="C88" i="33"/>
  <c r="O87" i="33"/>
  <c r="N87" i="33"/>
  <c r="M87" i="33"/>
  <c r="L87" i="33"/>
  <c r="J87" i="33"/>
  <c r="G87" i="33"/>
  <c r="F87" i="33"/>
  <c r="E87" i="33"/>
  <c r="D87" i="33"/>
  <c r="C87" i="33"/>
  <c r="O86" i="33"/>
  <c r="N86" i="33"/>
  <c r="M86" i="33"/>
  <c r="L86" i="33"/>
  <c r="J86" i="33"/>
  <c r="G86" i="33"/>
  <c r="F86" i="33"/>
  <c r="E86" i="33"/>
  <c r="D86" i="33"/>
  <c r="C86" i="33"/>
  <c r="O85" i="33"/>
  <c r="N85" i="33"/>
  <c r="M85" i="33"/>
  <c r="L85" i="33"/>
  <c r="J85" i="33"/>
  <c r="G85" i="33"/>
  <c r="F85" i="33"/>
  <c r="E85" i="33"/>
  <c r="D85" i="33"/>
  <c r="C85" i="33"/>
  <c r="S1" i="33"/>
  <c r="C82" i="33"/>
  <c r="A31" i="33"/>
  <c r="O15" i="33"/>
  <c r="D15" i="33"/>
  <c r="O14" i="33"/>
  <c r="D14" i="33"/>
  <c r="O13" i="33"/>
  <c r="D13" i="33"/>
  <c r="O12" i="33"/>
  <c r="D12" i="33"/>
  <c r="O11" i="33"/>
  <c r="O10" i="33"/>
  <c r="D10" i="33"/>
  <c r="O9" i="33"/>
  <c r="D9" i="33"/>
  <c r="O8" i="33"/>
  <c r="A7" i="33"/>
  <c r="A4" i="33"/>
  <c r="A2" i="33"/>
  <c r="Y1" i="33"/>
  <c r="A64" i="33"/>
  <c r="O94" i="32"/>
  <c r="N94" i="32"/>
  <c r="M94" i="32"/>
  <c r="L94" i="32"/>
  <c r="K94" i="32"/>
  <c r="G94" i="32"/>
  <c r="F94" i="32"/>
  <c r="E94" i="32"/>
  <c r="D94" i="32"/>
  <c r="C94" i="32"/>
  <c r="O93" i="32"/>
  <c r="N93" i="32"/>
  <c r="M93" i="32"/>
  <c r="L93" i="32"/>
  <c r="K93" i="32"/>
  <c r="G93" i="32"/>
  <c r="F93" i="32"/>
  <c r="E93" i="32"/>
  <c r="D93" i="32"/>
  <c r="C93" i="32"/>
  <c r="O92" i="32"/>
  <c r="N92" i="32"/>
  <c r="M92" i="32"/>
  <c r="L92" i="32"/>
  <c r="J92" i="32"/>
  <c r="G92" i="32"/>
  <c r="F92" i="32"/>
  <c r="E92" i="32"/>
  <c r="D92" i="32"/>
  <c r="C92" i="32"/>
  <c r="O91" i="32"/>
  <c r="N91" i="32"/>
  <c r="M91" i="32"/>
  <c r="L91" i="32"/>
  <c r="J91" i="32"/>
  <c r="G91" i="32"/>
  <c r="F91" i="32"/>
  <c r="E91" i="32"/>
  <c r="D91" i="32"/>
  <c r="C91" i="32"/>
  <c r="O90" i="32"/>
  <c r="N90" i="32"/>
  <c r="M90" i="32"/>
  <c r="L90" i="32"/>
  <c r="J90" i="32"/>
  <c r="G90" i="32"/>
  <c r="F90" i="32"/>
  <c r="E90" i="32"/>
  <c r="D90" i="32"/>
  <c r="C90" i="32"/>
  <c r="O89" i="32"/>
  <c r="N89" i="32"/>
  <c r="M89" i="32"/>
  <c r="L89" i="32"/>
  <c r="J89" i="32"/>
  <c r="G89" i="32"/>
  <c r="F89" i="32"/>
  <c r="E89" i="32"/>
  <c r="D89" i="32"/>
  <c r="C89" i="32"/>
  <c r="O88" i="32"/>
  <c r="N88" i="32"/>
  <c r="M88" i="32"/>
  <c r="L88" i="32"/>
  <c r="J88" i="32"/>
  <c r="G88" i="32"/>
  <c r="F88" i="32"/>
  <c r="E88" i="32"/>
  <c r="D88" i="32"/>
  <c r="C88" i="32"/>
  <c r="O87" i="32"/>
  <c r="N87" i="32"/>
  <c r="M87" i="32"/>
  <c r="L87" i="32"/>
  <c r="J87" i="32"/>
  <c r="G87" i="32"/>
  <c r="F87" i="32"/>
  <c r="E87" i="32"/>
  <c r="D87" i="32"/>
  <c r="C87" i="32"/>
  <c r="O86" i="32"/>
  <c r="N86" i="32"/>
  <c r="M86" i="32"/>
  <c r="L86" i="32"/>
  <c r="J86" i="32"/>
  <c r="G86" i="32"/>
  <c r="F86" i="32"/>
  <c r="E86" i="32"/>
  <c r="D86" i="32"/>
  <c r="C86" i="32"/>
  <c r="O85" i="32"/>
  <c r="N85" i="32"/>
  <c r="M85" i="32"/>
  <c r="L85" i="32"/>
  <c r="J85" i="32"/>
  <c r="G85" i="32"/>
  <c r="F85" i="32"/>
  <c r="E85" i="32"/>
  <c r="D85" i="32"/>
  <c r="C85" i="32"/>
  <c r="A31" i="32"/>
  <c r="O15" i="32"/>
  <c r="D15" i="32"/>
  <c r="O14" i="32"/>
  <c r="D14" i="32"/>
  <c r="O13" i="32"/>
  <c r="D13" i="32"/>
  <c r="O12" i="32"/>
  <c r="D12" i="32"/>
  <c r="O11" i="32"/>
  <c r="O10" i="32"/>
  <c r="D10" i="32"/>
  <c r="O9" i="32"/>
  <c r="D9" i="32"/>
  <c r="O8" i="32"/>
  <c r="A7" i="32"/>
  <c r="A4" i="32"/>
  <c r="A2" i="32"/>
  <c r="Y1" i="32"/>
  <c r="S1" i="32"/>
  <c r="A64" i="32"/>
  <c r="O94" i="31"/>
  <c r="N94" i="31"/>
  <c r="M94" i="31"/>
  <c r="L94" i="31"/>
  <c r="K94" i="31"/>
  <c r="G94" i="31"/>
  <c r="F94" i="31"/>
  <c r="E94" i="31"/>
  <c r="D94" i="31"/>
  <c r="C94" i="31"/>
  <c r="O93" i="31"/>
  <c r="N93" i="31"/>
  <c r="M93" i="31"/>
  <c r="L93" i="31"/>
  <c r="K93" i="31"/>
  <c r="G93" i="31"/>
  <c r="F93" i="31"/>
  <c r="E93" i="31"/>
  <c r="D93" i="31"/>
  <c r="C93" i="31"/>
  <c r="O92" i="31"/>
  <c r="N92" i="31"/>
  <c r="M92" i="31"/>
  <c r="L92" i="31"/>
  <c r="J92" i="31"/>
  <c r="G92" i="31"/>
  <c r="F92" i="31"/>
  <c r="E92" i="31"/>
  <c r="D92" i="31"/>
  <c r="C92" i="31"/>
  <c r="O91" i="31"/>
  <c r="N91" i="31"/>
  <c r="M91" i="31"/>
  <c r="L91" i="31"/>
  <c r="J91" i="31"/>
  <c r="G91" i="31"/>
  <c r="F91" i="31"/>
  <c r="E91" i="31"/>
  <c r="D91" i="31"/>
  <c r="C91" i="31"/>
  <c r="O90" i="31"/>
  <c r="N90" i="31"/>
  <c r="M90" i="31"/>
  <c r="L90" i="31"/>
  <c r="J90" i="31"/>
  <c r="G90" i="31"/>
  <c r="F90" i="31"/>
  <c r="E90" i="31"/>
  <c r="D90" i="31"/>
  <c r="C90" i="31"/>
  <c r="O89" i="31"/>
  <c r="N89" i="31"/>
  <c r="M89" i="31"/>
  <c r="L89" i="31"/>
  <c r="J89" i="31"/>
  <c r="G89" i="31"/>
  <c r="F89" i="31"/>
  <c r="E89" i="31"/>
  <c r="D89" i="31"/>
  <c r="C89" i="31"/>
  <c r="O88" i="31"/>
  <c r="N88" i="31"/>
  <c r="M88" i="31"/>
  <c r="L88" i="31"/>
  <c r="J88" i="31"/>
  <c r="G88" i="31"/>
  <c r="F88" i="31"/>
  <c r="E88" i="31"/>
  <c r="D88" i="31"/>
  <c r="C88" i="31"/>
  <c r="O87" i="31"/>
  <c r="N87" i="31"/>
  <c r="M87" i="31"/>
  <c r="L87" i="31"/>
  <c r="J87" i="31"/>
  <c r="G87" i="31"/>
  <c r="F87" i="31"/>
  <c r="E87" i="31"/>
  <c r="D87" i="31"/>
  <c r="C87" i="31"/>
  <c r="O86" i="31"/>
  <c r="N86" i="31"/>
  <c r="M86" i="31"/>
  <c r="L86" i="31"/>
  <c r="J86" i="31"/>
  <c r="G86" i="31"/>
  <c r="F86" i="31"/>
  <c r="E86" i="31"/>
  <c r="D86" i="31"/>
  <c r="C86" i="31"/>
  <c r="O85" i="31"/>
  <c r="N85" i="31"/>
  <c r="M85" i="31"/>
  <c r="L85" i="31"/>
  <c r="J85" i="31"/>
  <c r="G85" i="31"/>
  <c r="F85" i="31"/>
  <c r="E85" i="31"/>
  <c r="D85" i="31"/>
  <c r="C85" i="31"/>
  <c r="S1" i="31"/>
  <c r="C82" i="31"/>
  <c r="A31" i="31"/>
  <c r="O15" i="31"/>
  <c r="D15" i="31"/>
  <c r="O14" i="31"/>
  <c r="D14" i="31"/>
  <c r="O13" i="31"/>
  <c r="D13" i="31"/>
  <c r="O12" i="31"/>
  <c r="D12" i="31"/>
  <c r="O11" i="31"/>
  <c r="O10" i="31"/>
  <c r="D10" i="31"/>
  <c r="O9" i="31"/>
  <c r="D9" i="31"/>
  <c r="O8" i="31"/>
  <c r="A7" i="31"/>
  <c r="A4" i="31"/>
  <c r="A2" i="31"/>
  <c r="Y1" i="31"/>
  <c r="A64" i="31"/>
  <c r="O94" i="30"/>
  <c r="N94" i="30"/>
  <c r="M94" i="30"/>
  <c r="L94" i="30"/>
  <c r="K94" i="30"/>
  <c r="G94" i="30"/>
  <c r="F94" i="30"/>
  <c r="E94" i="30"/>
  <c r="D94" i="30"/>
  <c r="C94" i="30"/>
  <c r="O93" i="30"/>
  <c r="N93" i="30"/>
  <c r="M93" i="30"/>
  <c r="L93" i="30"/>
  <c r="K93" i="30"/>
  <c r="G93" i="30"/>
  <c r="F93" i="30"/>
  <c r="E93" i="30"/>
  <c r="D93" i="30"/>
  <c r="C93" i="30"/>
  <c r="O92" i="30"/>
  <c r="N92" i="30"/>
  <c r="M92" i="30"/>
  <c r="L92" i="30"/>
  <c r="J92" i="30"/>
  <c r="G92" i="30"/>
  <c r="F92" i="30"/>
  <c r="E92" i="30"/>
  <c r="D92" i="30"/>
  <c r="C92" i="30"/>
  <c r="O91" i="30"/>
  <c r="N91" i="30"/>
  <c r="M91" i="30"/>
  <c r="L91" i="30"/>
  <c r="J91" i="30"/>
  <c r="G91" i="30"/>
  <c r="F91" i="30"/>
  <c r="E91" i="30"/>
  <c r="D91" i="30"/>
  <c r="C91" i="30"/>
  <c r="O90" i="30"/>
  <c r="N90" i="30"/>
  <c r="M90" i="30"/>
  <c r="L90" i="30"/>
  <c r="J90" i="30"/>
  <c r="G90" i="30"/>
  <c r="F90" i="30"/>
  <c r="E90" i="30"/>
  <c r="D90" i="30"/>
  <c r="C90" i="30"/>
  <c r="O89" i="30"/>
  <c r="N89" i="30"/>
  <c r="M89" i="30"/>
  <c r="L89" i="30"/>
  <c r="J89" i="30"/>
  <c r="G89" i="30"/>
  <c r="F89" i="30"/>
  <c r="E89" i="30"/>
  <c r="D89" i="30"/>
  <c r="C89" i="30"/>
  <c r="O88" i="30"/>
  <c r="N88" i="30"/>
  <c r="M88" i="30"/>
  <c r="L88" i="30"/>
  <c r="J88" i="30"/>
  <c r="G88" i="30"/>
  <c r="F88" i="30"/>
  <c r="E88" i="30"/>
  <c r="D88" i="30"/>
  <c r="C88" i="30"/>
  <c r="O87" i="30"/>
  <c r="N87" i="30"/>
  <c r="M87" i="30"/>
  <c r="L87" i="30"/>
  <c r="J87" i="30"/>
  <c r="G87" i="30"/>
  <c r="F87" i="30"/>
  <c r="E87" i="30"/>
  <c r="D87" i="30"/>
  <c r="C87" i="30"/>
  <c r="O86" i="30"/>
  <c r="N86" i="30"/>
  <c r="M86" i="30"/>
  <c r="L86" i="30"/>
  <c r="J86" i="30"/>
  <c r="G86" i="30"/>
  <c r="F86" i="30"/>
  <c r="E86" i="30"/>
  <c r="D86" i="30"/>
  <c r="C86" i="30"/>
  <c r="O85" i="30"/>
  <c r="N85" i="30"/>
  <c r="M85" i="30"/>
  <c r="L85" i="30"/>
  <c r="J85" i="30"/>
  <c r="G85" i="30"/>
  <c r="F85" i="30"/>
  <c r="E85" i="30"/>
  <c r="D85" i="30"/>
  <c r="C85" i="30"/>
  <c r="A31" i="30"/>
  <c r="O15" i="30"/>
  <c r="D15" i="30"/>
  <c r="O14" i="30"/>
  <c r="D14" i="30"/>
  <c r="O13" i="30"/>
  <c r="D13" i="30"/>
  <c r="O12" i="30"/>
  <c r="D12" i="30"/>
  <c r="O11" i="30"/>
  <c r="O10" i="30"/>
  <c r="D10" i="30"/>
  <c r="O9" i="30"/>
  <c r="D9" i="30"/>
  <c r="O8" i="30"/>
  <c r="A7" i="30"/>
  <c r="A4" i="30"/>
  <c r="A2" i="30"/>
  <c r="Y1" i="30"/>
  <c r="S1" i="30"/>
  <c r="A64" i="30"/>
  <c r="O94" i="29"/>
  <c r="N94" i="29"/>
  <c r="M94" i="29"/>
  <c r="L94" i="29"/>
  <c r="K94" i="29"/>
  <c r="G94" i="29"/>
  <c r="F94" i="29"/>
  <c r="E94" i="29"/>
  <c r="D94" i="29"/>
  <c r="C94" i="29"/>
  <c r="O93" i="29"/>
  <c r="N93" i="29"/>
  <c r="M93" i="29"/>
  <c r="L93" i="29"/>
  <c r="K93" i="29"/>
  <c r="G93" i="29"/>
  <c r="F93" i="29"/>
  <c r="E93" i="29"/>
  <c r="D93" i="29"/>
  <c r="C93" i="29"/>
  <c r="O92" i="29"/>
  <c r="N92" i="29"/>
  <c r="M92" i="29"/>
  <c r="L92" i="29"/>
  <c r="J92" i="29"/>
  <c r="G92" i="29"/>
  <c r="F92" i="29"/>
  <c r="E92" i="29"/>
  <c r="D92" i="29"/>
  <c r="C92" i="29"/>
  <c r="O91" i="29"/>
  <c r="N91" i="29"/>
  <c r="M91" i="29"/>
  <c r="L91" i="29"/>
  <c r="J91" i="29"/>
  <c r="G91" i="29"/>
  <c r="F91" i="29"/>
  <c r="E91" i="29"/>
  <c r="D91" i="29"/>
  <c r="C91" i="29"/>
  <c r="O90" i="29"/>
  <c r="N90" i="29"/>
  <c r="M90" i="29"/>
  <c r="L90" i="29"/>
  <c r="J90" i="29"/>
  <c r="G90" i="29"/>
  <c r="F90" i="29"/>
  <c r="E90" i="29"/>
  <c r="D90" i="29"/>
  <c r="C90" i="29"/>
  <c r="O89" i="29"/>
  <c r="N89" i="29"/>
  <c r="M89" i="29"/>
  <c r="L89" i="29"/>
  <c r="J89" i="29"/>
  <c r="G89" i="29"/>
  <c r="F89" i="29"/>
  <c r="E89" i="29"/>
  <c r="D89" i="29"/>
  <c r="C89" i="29"/>
  <c r="O88" i="29"/>
  <c r="N88" i="29"/>
  <c r="M88" i="29"/>
  <c r="L88" i="29"/>
  <c r="J88" i="29"/>
  <c r="G88" i="29"/>
  <c r="F88" i="29"/>
  <c r="E88" i="29"/>
  <c r="D88" i="29"/>
  <c r="C88" i="29"/>
  <c r="O87" i="29"/>
  <c r="N87" i="29"/>
  <c r="M87" i="29"/>
  <c r="L87" i="29"/>
  <c r="J87" i="29"/>
  <c r="G87" i="29"/>
  <c r="F87" i="29"/>
  <c r="E87" i="29"/>
  <c r="D87" i="29"/>
  <c r="C87" i="29"/>
  <c r="O86" i="29"/>
  <c r="N86" i="29"/>
  <c r="M86" i="29"/>
  <c r="L86" i="29"/>
  <c r="J86" i="29"/>
  <c r="G86" i="29"/>
  <c r="F86" i="29"/>
  <c r="E86" i="29"/>
  <c r="D86" i="29"/>
  <c r="C86" i="29"/>
  <c r="O85" i="29"/>
  <c r="N85" i="29"/>
  <c r="M85" i="29"/>
  <c r="L85" i="29"/>
  <c r="J85" i="29"/>
  <c r="G85" i="29"/>
  <c r="F85" i="29"/>
  <c r="E85" i="29"/>
  <c r="D85" i="29"/>
  <c r="C85" i="29"/>
  <c r="S1" i="29"/>
  <c r="C82" i="29"/>
  <c r="A31" i="29"/>
  <c r="O15" i="29"/>
  <c r="D15" i="29"/>
  <c r="O14" i="29"/>
  <c r="D14" i="29"/>
  <c r="O13" i="29"/>
  <c r="D13" i="29"/>
  <c r="O12" i="29"/>
  <c r="D12" i="29"/>
  <c r="O11" i="29"/>
  <c r="O10" i="29"/>
  <c r="D10" i="29"/>
  <c r="O9" i="29"/>
  <c r="D9" i="29"/>
  <c r="O8" i="29"/>
  <c r="A7" i="29"/>
  <c r="A4" i="29"/>
  <c r="A2" i="29"/>
  <c r="Y1" i="29"/>
  <c r="A64" i="29"/>
  <c r="O94" i="28"/>
  <c r="N94" i="28"/>
  <c r="M94" i="28"/>
  <c r="L94" i="28"/>
  <c r="K94" i="28"/>
  <c r="G94" i="28"/>
  <c r="F94" i="28"/>
  <c r="E94" i="28"/>
  <c r="D94" i="28"/>
  <c r="C94" i="28"/>
  <c r="O93" i="28"/>
  <c r="N93" i="28"/>
  <c r="M93" i="28"/>
  <c r="L93" i="28"/>
  <c r="K93" i="28"/>
  <c r="G93" i="28"/>
  <c r="F93" i="28"/>
  <c r="E93" i="28"/>
  <c r="D93" i="28"/>
  <c r="C93" i="28"/>
  <c r="O92" i="28"/>
  <c r="N92" i="28"/>
  <c r="M92" i="28"/>
  <c r="L92" i="28"/>
  <c r="J92" i="28"/>
  <c r="G92" i="28"/>
  <c r="F92" i="28"/>
  <c r="E92" i="28"/>
  <c r="D92" i="28"/>
  <c r="C92" i="28"/>
  <c r="O91" i="28"/>
  <c r="N91" i="28"/>
  <c r="M91" i="28"/>
  <c r="L91" i="28"/>
  <c r="J91" i="28"/>
  <c r="G91" i="28"/>
  <c r="F91" i="28"/>
  <c r="E91" i="28"/>
  <c r="D91" i="28"/>
  <c r="C91" i="28"/>
  <c r="O90" i="28"/>
  <c r="N90" i="28"/>
  <c r="M90" i="28"/>
  <c r="L90" i="28"/>
  <c r="J90" i="28"/>
  <c r="G90" i="28"/>
  <c r="F90" i="28"/>
  <c r="E90" i="28"/>
  <c r="D90" i="28"/>
  <c r="C90" i="28"/>
  <c r="O89" i="28"/>
  <c r="N89" i="28"/>
  <c r="M89" i="28"/>
  <c r="L89" i="28"/>
  <c r="J89" i="28"/>
  <c r="G89" i="28"/>
  <c r="F89" i="28"/>
  <c r="E89" i="28"/>
  <c r="D89" i="28"/>
  <c r="C89" i="28"/>
  <c r="O88" i="28"/>
  <c r="N88" i="28"/>
  <c r="M88" i="28"/>
  <c r="L88" i="28"/>
  <c r="J88" i="28"/>
  <c r="G88" i="28"/>
  <c r="F88" i="28"/>
  <c r="E88" i="28"/>
  <c r="D88" i="28"/>
  <c r="C88" i="28"/>
  <c r="O87" i="28"/>
  <c r="N87" i="28"/>
  <c r="M87" i="28"/>
  <c r="L87" i="28"/>
  <c r="J87" i="28"/>
  <c r="G87" i="28"/>
  <c r="F87" i="28"/>
  <c r="E87" i="28"/>
  <c r="D87" i="28"/>
  <c r="C87" i="28"/>
  <c r="O86" i="28"/>
  <c r="N86" i="28"/>
  <c r="M86" i="28"/>
  <c r="L86" i="28"/>
  <c r="J86" i="28"/>
  <c r="G86" i="28"/>
  <c r="F86" i="28"/>
  <c r="E86" i="28"/>
  <c r="D86" i="28"/>
  <c r="C86" i="28"/>
  <c r="O85" i="28"/>
  <c r="N85" i="28"/>
  <c r="M85" i="28"/>
  <c r="L85" i="28"/>
  <c r="J85" i="28"/>
  <c r="G85" i="28"/>
  <c r="F85" i="28"/>
  <c r="E85" i="28"/>
  <c r="D85" i="28"/>
  <c r="C85" i="28"/>
  <c r="A31" i="28"/>
  <c r="O15" i="28"/>
  <c r="D15" i="28"/>
  <c r="O14" i="28"/>
  <c r="D14" i="28"/>
  <c r="O13" i="28"/>
  <c r="D13" i="28"/>
  <c r="O12" i="28"/>
  <c r="D12" i="28"/>
  <c r="O11" i="28"/>
  <c r="O10" i="28"/>
  <c r="D10" i="28"/>
  <c r="O9" i="28"/>
  <c r="D9" i="28"/>
  <c r="O8" i="28"/>
  <c r="A7" i="28"/>
  <c r="A4" i="28"/>
  <c r="A2" i="28"/>
  <c r="Y1" i="28"/>
  <c r="S1" i="28"/>
  <c r="A64" i="28"/>
  <c r="O94" i="27"/>
  <c r="N94" i="27"/>
  <c r="M94" i="27"/>
  <c r="L94" i="27"/>
  <c r="K94" i="27"/>
  <c r="G94" i="27"/>
  <c r="F94" i="27"/>
  <c r="E94" i="27"/>
  <c r="D94" i="27"/>
  <c r="C94" i="27"/>
  <c r="O93" i="27"/>
  <c r="N93" i="27"/>
  <c r="M93" i="27"/>
  <c r="L93" i="27"/>
  <c r="K93" i="27"/>
  <c r="G93" i="27"/>
  <c r="F93" i="27"/>
  <c r="E93" i="27"/>
  <c r="D93" i="27"/>
  <c r="C93" i="27"/>
  <c r="O92" i="27"/>
  <c r="N92" i="27"/>
  <c r="M92" i="27"/>
  <c r="L92" i="27"/>
  <c r="J92" i="27"/>
  <c r="G92" i="27"/>
  <c r="F92" i="27"/>
  <c r="E92" i="27"/>
  <c r="D92" i="27"/>
  <c r="C92" i="27"/>
  <c r="O91" i="27"/>
  <c r="N91" i="27"/>
  <c r="M91" i="27"/>
  <c r="L91" i="27"/>
  <c r="J91" i="27"/>
  <c r="G91" i="27"/>
  <c r="F91" i="27"/>
  <c r="E91" i="27"/>
  <c r="D91" i="27"/>
  <c r="C91" i="27"/>
  <c r="O90" i="27"/>
  <c r="N90" i="27"/>
  <c r="M90" i="27"/>
  <c r="L90" i="27"/>
  <c r="J90" i="27"/>
  <c r="G90" i="27"/>
  <c r="F90" i="27"/>
  <c r="E90" i="27"/>
  <c r="D90" i="27"/>
  <c r="C90" i="27"/>
  <c r="O89" i="27"/>
  <c r="N89" i="27"/>
  <c r="M89" i="27"/>
  <c r="L89" i="27"/>
  <c r="J89" i="27"/>
  <c r="G89" i="27"/>
  <c r="F89" i="27"/>
  <c r="E89" i="27"/>
  <c r="D89" i="27"/>
  <c r="C89" i="27"/>
  <c r="O88" i="27"/>
  <c r="N88" i="27"/>
  <c r="M88" i="27"/>
  <c r="L88" i="27"/>
  <c r="J88" i="27"/>
  <c r="G88" i="27"/>
  <c r="F88" i="27"/>
  <c r="E88" i="27"/>
  <c r="D88" i="27"/>
  <c r="C88" i="27"/>
  <c r="O87" i="27"/>
  <c r="N87" i="27"/>
  <c r="M87" i="27"/>
  <c r="L87" i="27"/>
  <c r="J87" i="27"/>
  <c r="G87" i="27"/>
  <c r="F87" i="27"/>
  <c r="E87" i="27"/>
  <c r="D87" i="27"/>
  <c r="C87" i="27"/>
  <c r="O86" i="27"/>
  <c r="N86" i="27"/>
  <c r="M86" i="27"/>
  <c r="L86" i="27"/>
  <c r="J86" i="27"/>
  <c r="G86" i="27"/>
  <c r="F86" i="27"/>
  <c r="E86" i="27"/>
  <c r="D86" i="27"/>
  <c r="C86" i="27"/>
  <c r="O85" i="27"/>
  <c r="N85" i="27"/>
  <c r="M85" i="27"/>
  <c r="L85" i="27"/>
  <c r="J85" i="27"/>
  <c r="G85" i="27"/>
  <c r="F85" i="27"/>
  <c r="E85" i="27"/>
  <c r="D85" i="27"/>
  <c r="C85" i="27"/>
  <c r="S1" i="27"/>
  <c r="C82" i="27"/>
  <c r="A31" i="27"/>
  <c r="O15" i="27"/>
  <c r="D15" i="27"/>
  <c r="O14" i="27"/>
  <c r="D14" i="27"/>
  <c r="O13" i="27"/>
  <c r="D13" i="27"/>
  <c r="O12" i="27"/>
  <c r="D12" i="27"/>
  <c r="O11" i="27"/>
  <c r="O10" i="27"/>
  <c r="D10" i="27"/>
  <c r="O9" i="27"/>
  <c r="D9" i="27"/>
  <c r="O8" i="27"/>
  <c r="A7" i="27"/>
  <c r="A4" i="27"/>
  <c r="A2" i="27"/>
  <c r="Y1" i="27"/>
  <c r="A64" i="27"/>
  <c r="O94" i="26"/>
  <c r="N94" i="26"/>
  <c r="M94" i="26"/>
  <c r="L94" i="26"/>
  <c r="K94" i="26"/>
  <c r="G94" i="26"/>
  <c r="F94" i="26"/>
  <c r="E94" i="26"/>
  <c r="D94" i="26"/>
  <c r="C94" i="26"/>
  <c r="O93" i="26"/>
  <c r="N93" i="26"/>
  <c r="M93" i="26"/>
  <c r="L93" i="26"/>
  <c r="K93" i="26"/>
  <c r="G93" i="26"/>
  <c r="F93" i="26"/>
  <c r="E93" i="26"/>
  <c r="D93" i="26"/>
  <c r="C93" i="26"/>
  <c r="O92" i="26"/>
  <c r="N92" i="26"/>
  <c r="M92" i="26"/>
  <c r="L92" i="26"/>
  <c r="J92" i="26"/>
  <c r="G92" i="26"/>
  <c r="F92" i="26"/>
  <c r="E92" i="26"/>
  <c r="D92" i="26"/>
  <c r="C92" i="26"/>
  <c r="O91" i="26"/>
  <c r="N91" i="26"/>
  <c r="M91" i="26"/>
  <c r="L91" i="26"/>
  <c r="J91" i="26"/>
  <c r="G91" i="26"/>
  <c r="F91" i="26"/>
  <c r="E91" i="26"/>
  <c r="D91" i="26"/>
  <c r="C91" i="26"/>
  <c r="O90" i="26"/>
  <c r="N90" i="26"/>
  <c r="M90" i="26"/>
  <c r="L90" i="26"/>
  <c r="J90" i="26"/>
  <c r="G90" i="26"/>
  <c r="F90" i="26"/>
  <c r="E90" i="26"/>
  <c r="D90" i="26"/>
  <c r="C90" i="26"/>
  <c r="O89" i="26"/>
  <c r="N89" i="26"/>
  <c r="M89" i="26"/>
  <c r="L89" i="26"/>
  <c r="J89" i="26"/>
  <c r="G89" i="26"/>
  <c r="F89" i="26"/>
  <c r="E89" i="26"/>
  <c r="D89" i="26"/>
  <c r="C89" i="26"/>
  <c r="O88" i="26"/>
  <c r="N88" i="26"/>
  <c r="M88" i="26"/>
  <c r="L88" i="26"/>
  <c r="J88" i="26"/>
  <c r="G88" i="26"/>
  <c r="F88" i="26"/>
  <c r="E88" i="26"/>
  <c r="D88" i="26"/>
  <c r="C88" i="26"/>
  <c r="O87" i="26"/>
  <c r="N87" i="26"/>
  <c r="M87" i="26"/>
  <c r="L87" i="26"/>
  <c r="J87" i="26"/>
  <c r="G87" i="26"/>
  <c r="F87" i="26"/>
  <c r="E87" i="26"/>
  <c r="D87" i="26"/>
  <c r="C87" i="26"/>
  <c r="O86" i="26"/>
  <c r="N86" i="26"/>
  <c r="M86" i="26"/>
  <c r="L86" i="26"/>
  <c r="J86" i="26"/>
  <c r="G86" i="26"/>
  <c r="F86" i="26"/>
  <c r="E86" i="26"/>
  <c r="D86" i="26"/>
  <c r="C86" i="26"/>
  <c r="O85" i="26"/>
  <c r="N85" i="26"/>
  <c r="M85" i="26"/>
  <c r="L85" i="26"/>
  <c r="J85" i="26"/>
  <c r="G85" i="26"/>
  <c r="F85" i="26"/>
  <c r="E85" i="26"/>
  <c r="D85" i="26"/>
  <c r="C85" i="26"/>
  <c r="A31" i="26"/>
  <c r="O15" i="26"/>
  <c r="D15" i="26"/>
  <c r="O14" i="26"/>
  <c r="D14" i="26"/>
  <c r="O13" i="26"/>
  <c r="D13" i="26"/>
  <c r="O12" i="26"/>
  <c r="D12" i="26"/>
  <c r="O11" i="26"/>
  <c r="O10" i="26"/>
  <c r="D10" i="26"/>
  <c r="O9" i="26"/>
  <c r="D9" i="26"/>
  <c r="O8" i="26"/>
  <c r="A7" i="26"/>
  <c r="A4" i="26"/>
  <c r="A2" i="26"/>
  <c r="Y1" i="26"/>
  <c r="S1" i="26"/>
  <c r="A64" i="26"/>
  <c r="O94" i="25"/>
  <c r="N94" i="25"/>
  <c r="M94" i="25"/>
  <c r="L94" i="25"/>
  <c r="K94" i="25"/>
  <c r="G94" i="25"/>
  <c r="F94" i="25"/>
  <c r="E94" i="25"/>
  <c r="D94" i="25"/>
  <c r="C94" i="25"/>
  <c r="O93" i="25"/>
  <c r="N93" i="25"/>
  <c r="M93" i="25"/>
  <c r="L93" i="25"/>
  <c r="K93" i="25"/>
  <c r="G93" i="25"/>
  <c r="F93" i="25"/>
  <c r="E93" i="25"/>
  <c r="D93" i="25"/>
  <c r="C93" i="25"/>
  <c r="O92" i="25"/>
  <c r="N92" i="25"/>
  <c r="M92" i="25"/>
  <c r="L92" i="25"/>
  <c r="J92" i="25"/>
  <c r="G92" i="25"/>
  <c r="F92" i="25"/>
  <c r="E92" i="25"/>
  <c r="D92" i="25"/>
  <c r="C92" i="25"/>
  <c r="O91" i="25"/>
  <c r="N91" i="25"/>
  <c r="M91" i="25"/>
  <c r="L91" i="25"/>
  <c r="J91" i="25"/>
  <c r="G91" i="25"/>
  <c r="F91" i="25"/>
  <c r="E91" i="25"/>
  <c r="D91" i="25"/>
  <c r="C91" i="25"/>
  <c r="O90" i="25"/>
  <c r="N90" i="25"/>
  <c r="M90" i="25"/>
  <c r="L90" i="25"/>
  <c r="J90" i="25"/>
  <c r="G90" i="25"/>
  <c r="F90" i="25"/>
  <c r="E90" i="25"/>
  <c r="D90" i="25"/>
  <c r="C90" i="25"/>
  <c r="O89" i="25"/>
  <c r="N89" i="25"/>
  <c r="M89" i="25"/>
  <c r="L89" i="25"/>
  <c r="J89" i="25"/>
  <c r="G89" i="25"/>
  <c r="F89" i="25"/>
  <c r="E89" i="25"/>
  <c r="D89" i="25"/>
  <c r="C89" i="25"/>
  <c r="O88" i="25"/>
  <c r="N88" i="25"/>
  <c r="M88" i="25"/>
  <c r="L88" i="25"/>
  <c r="J88" i="25"/>
  <c r="G88" i="25"/>
  <c r="F88" i="25"/>
  <c r="E88" i="25"/>
  <c r="D88" i="25"/>
  <c r="C88" i="25"/>
  <c r="O87" i="25"/>
  <c r="N87" i="25"/>
  <c r="M87" i="25"/>
  <c r="L87" i="25"/>
  <c r="J87" i="25"/>
  <c r="G87" i="25"/>
  <c r="F87" i="25"/>
  <c r="E87" i="25"/>
  <c r="D87" i="25"/>
  <c r="C87" i="25"/>
  <c r="O86" i="25"/>
  <c r="N86" i="25"/>
  <c r="M86" i="25"/>
  <c r="L86" i="25"/>
  <c r="J86" i="25"/>
  <c r="G86" i="25"/>
  <c r="F86" i="25"/>
  <c r="E86" i="25"/>
  <c r="D86" i="25"/>
  <c r="C86" i="25"/>
  <c r="O85" i="25"/>
  <c r="N85" i="25"/>
  <c r="M85" i="25"/>
  <c r="L85" i="25"/>
  <c r="J85" i="25"/>
  <c r="G85" i="25"/>
  <c r="F85" i="25"/>
  <c r="E85" i="25"/>
  <c r="D85" i="25"/>
  <c r="C85" i="25"/>
  <c r="A31" i="25"/>
  <c r="O15" i="25"/>
  <c r="D15" i="25"/>
  <c r="O14" i="25"/>
  <c r="D14" i="25"/>
  <c r="O13" i="25"/>
  <c r="D13" i="25"/>
  <c r="O12" i="25"/>
  <c r="D12" i="25"/>
  <c r="O11" i="25"/>
  <c r="O10" i="25"/>
  <c r="D10" i="25"/>
  <c r="O9" i="25"/>
  <c r="D9" i="25"/>
  <c r="O8" i="25"/>
  <c r="A7" i="25"/>
  <c r="A4" i="25"/>
  <c r="A2" i="25"/>
  <c r="Y1" i="25"/>
  <c r="S1" i="25"/>
  <c r="C82" i="25"/>
  <c r="G18" i="103"/>
  <c r="A49" i="103"/>
  <c r="G18" i="102"/>
  <c r="A49" i="102"/>
  <c r="C82" i="102"/>
  <c r="G18" i="101"/>
  <c r="A49" i="101"/>
  <c r="G18" i="100"/>
  <c r="A49" i="100"/>
  <c r="C82" i="100"/>
  <c r="G18" i="99"/>
  <c r="A49" i="99"/>
  <c r="G18" i="98"/>
  <c r="A49" i="98"/>
  <c r="C82" i="98"/>
  <c r="G18" i="97"/>
  <c r="A49" i="97"/>
  <c r="G18" i="96"/>
  <c r="A49" i="96"/>
  <c r="C82" i="96"/>
  <c r="G18" i="95"/>
  <c r="A49" i="95"/>
  <c r="G18" i="94"/>
  <c r="A49" i="94"/>
  <c r="C82" i="94"/>
  <c r="G18" i="93"/>
  <c r="A49" i="93"/>
  <c r="G18" i="92"/>
  <c r="A49" i="92"/>
  <c r="C82" i="92"/>
  <c r="G18" i="91"/>
  <c r="A49" i="91"/>
  <c r="G18" i="90"/>
  <c r="A49" i="90"/>
  <c r="C82" i="90"/>
  <c r="G18" i="89"/>
  <c r="A49" i="89"/>
  <c r="G18" i="88"/>
  <c r="A49" i="88"/>
  <c r="C82" i="88"/>
  <c r="G18" i="87"/>
  <c r="A49" i="87"/>
  <c r="G18" i="86"/>
  <c r="A49" i="86"/>
  <c r="C82" i="86"/>
  <c r="G18" i="85"/>
  <c r="A49" i="85"/>
  <c r="G18" i="84"/>
  <c r="A49" i="84"/>
  <c r="C82" i="84"/>
  <c r="G18" i="83"/>
  <c r="A49" i="83"/>
  <c r="G18" i="82"/>
  <c r="A49" i="82"/>
  <c r="C82" i="82"/>
  <c r="G18" i="81"/>
  <c r="A49" i="81"/>
  <c r="G18" i="80"/>
  <c r="A49" i="80"/>
  <c r="C82" i="80"/>
  <c r="G18" i="79"/>
  <c r="A49" i="79"/>
  <c r="G18" i="78"/>
  <c r="A49" i="78"/>
  <c r="C82" i="78"/>
  <c r="G18" i="77"/>
  <c r="A49" i="77"/>
  <c r="G18" i="76"/>
  <c r="A49" i="76"/>
  <c r="C82" i="76"/>
  <c r="G18" i="75"/>
  <c r="A49" i="75"/>
  <c r="G18" i="74"/>
  <c r="A49" i="74"/>
  <c r="C82" i="74"/>
  <c r="G18" i="73"/>
  <c r="A49" i="73"/>
  <c r="G18" i="72"/>
  <c r="A49" i="72"/>
  <c r="C82" i="72"/>
  <c r="G18" i="71"/>
  <c r="A49" i="71"/>
  <c r="G18" i="70"/>
  <c r="A49" i="70"/>
  <c r="C82" i="70"/>
  <c r="G18" i="69"/>
  <c r="A49" i="69"/>
  <c r="G18" i="68"/>
  <c r="A49" i="68"/>
  <c r="C82" i="68"/>
  <c r="G18" i="67"/>
  <c r="A49" i="67"/>
  <c r="G18" i="66"/>
  <c r="A49" i="66"/>
  <c r="C82" i="66"/>
  <c r="G18" i="65"/>
  <c r="A49" i="65"/>
  <c r="G18" i="64"/>
  <c r="A49" i="64"/>
  <c r="C82" i="64"/>
  <c r="G18" i="63"/>
  <c r="A49" i="63"/>
  <c r="G18" i="62"/>
  <c r="A49" i="62"/>
  <c r="C82" i="62"/>
  <c r="G18" i="61"/>
  <c r="A49" i="61"/>
  <c r="G18" i="60"/>
  <c r="A49" i="60"/>
  <c r="C82" i="60"/>
  <c r="G18" i="59"/>
  <c r="A49" i="59"/>
  <c r="G18" i="58"/>
  <c r="A49" i="58"/>
  <c r="C82" i="58"/>
  <c r="G18" i="57"/>
  <c r="A49" i="57"/>
  <c r="G18" i="56"/>
  <c r="A49" i="56"/>
  <c r="C82" i="56"/>
  <c r="G18" i="54"/>
  <c r="A49" i="54"/>
  <c r="G18" i="53"/>
  <c r="A49" i="53"/>
  <c r="C82" i="53"/>
  <c r="G18" i="52"/>
  <c r="A49" i="52"/>
  <c r="G18" i="51"/>
  <c r="A49" i="51"/>
  <c r="C82" i="51"/>
  <c r="G18" i="50"/>
  <c r="A49" i="50"/>
  <c r="G18" i="49"/>
  <c r="A49" i="49"/>
  <c r="C82" i="49"/>
  <c r="G18" i="48"/>
  <c r="A49" i="48"/>
  <c r="G18" i="46"/>
  <c r="A49" i="46"/>
  <c r="C82" i="46"/>
  <c r="G18" i="45"/>
  <c r="A49" i="45"/>
  <c r="G18" i="44"/>
  <c r="A49" i="44"/>
  <c r="C82" i="44"/>
  <c r="G18" i="43"/>
  <c r="A49" i="43"/>
  <c r="G18" i="42"/>
  <c r="A49" i="42"/>
  <c r="C82" i="42"/>
  <c r="G18" i="41"/>
  <c r="A49" i="41"/>
  <c r="G18" i="40"/>
  <c r="A49" i="40"/>
  <c r="C82" i="40"/>
  <c r="G18" i="39"/>
  <c r="A49" i="39"/>
  <c r="G18" i="38"/>
  <c r="A49" i="38"/>
  <c r="C82" i="38"/>
  <c r="G18" i="37"/>
  <c r="A49" i="37"/>
  <c r="G18" i="36"/>
  <c r="A49" i="36"/>
  <c r="C82" i="36"/>
  <c r="G18" i="35"/>
  <c r="A49" i="35"/>
  <c r="G18" i="34"/>
  <c r="A49" i="34"/>
  <c r="C82" i="34"/>
  <c r="G18" i="33"/>
  <c r="A49" i="33"/>
  <c r="G18" i="32"/>
  <c r="A49" i="32"/>
  <c r="C82" i="32"/>
  <c r="G18" i="31"/>
  <c r="A49" i="31"/>
  <c r="G18" i="30"/>
  <c r="A49" i="30"/>
  <c r="C82" i="30"/>
  <c r="G18" i="29"/>
  <c r="A49" i="29"/>
  <c r="G18" i="28"/>
  <c r="A49" i="28"/>
  <c r="C82" i="28"/>
  <c r="G18" i="27"/>
  <c r="A49" i="27"/>
  <c r="G18" i="26"/>
  <c r="A49" i="26"/>
  <c r="C82" i="26"/>
  <c r="A18" i="103"/>
  <c r="A18" i="102"/>
  <c r="A18" i="101"/>
  <c r="A18" i="100"/>
  <c r="A18" i="99"/>
  <c r="A18" i="98"/>
  <c r="A18" i="97"/>
  <c r="A18" i="96"/>
  <c r="A18" i="95"/>
  <c r="A18" i="94"/>
  <c r="A18" i="93"/>
  <c r="A18" i="92"/>
  <c r="A18" i="91"/>
  <c r="A18" i="90"/>
  <c r="A18" i="89"/>
  <c r="A18" i="88"/>
  <c r="A18" i="87"/>
  <c r="A18" i="86"/>
  <c r="A18" i="85"/>
  <c r="A18" i="84"/>
  <c r="A18" i="83"/>
  <c r="A18" i="82"/>
  <c r="A18" i="81"/>
  <c r="A18" i="80"/>
  <c r="A18" i="79"/>
  <c r="A18" i="78"/>
  <c r="A18" i="77"/>
  <c r="A18" i="76"/>
  <c r="A18" i="75"/>
  <c r="A18" i="74"/>
  <c r="A18" i="73"/>
  <c r="A18" i="72"/>
  <c r="A18" i="71"/>
  <c r="A18" i="70"/>
  <c r="A18" i="69"/>
  <c r="A18" i="68"/>
  <c r="A18" i="67"/>
  <c r="A18" i="66"/>
  <c r="A18" i="65"/>
  <c r="A18" i="64"/>
  <c r="A18" i="63"/>
  <c r="A18" i="62"/>
  <c r="A18" i="61"/>
  <c r="A18" i="60"/>
  <c r="A18" i="59"/>
  <c r="A18" i="58"/>
  <c r="A18" i="57"/>
  <c r="A18" i="56"/>
  <c r="G18" i="55"/>
  <c r="A49" i="55"/>
  <c r="C82" i="55"/>
  <c r="A18" i="55"/>
  <c r="A18" i="54"/>
  <c r="A18" i="53"/>
  <c r="A18" i="52"/>
  <c r="A18" i="51"/>
  <c r="A18" i="50"/>
  <c r="A18" i="49"/>
  <c r="A18" i="48"/>
  <c r="G18" i="47"/>
  <c r="A49" i="47"/>
  <c r="C82" i="47"/>
  <c r="A18" i="47"/>
  <c r="A18" i="46"/>
  <c r="A18" i="45"/>
  <c r="A18" i="44"/>
  <c r="A18" i="43"/>
  <c r="A18" i="42"/>
  <c r="A18" i="41"/>
  <c r="A18" i="40"/>
  <c r="A18" i="39"/>
  <c r="A18" i="38"/>
  <c r="A18" i="37"/>
  <c r="A18" i="36"/>
  <c r="A18" i="35"/>
  <c r="A18" i="34"/>
  <c r="A18" i="33"/>
  <c r="A18" i="32"/>
  <c r="A18" i="31"/>
  <c r="A18" i="30"/>
  <c r="A18" i="29"/>
  <c r="A18" i="28"/>
  <c r="A18" i="27"/>
  <c r="A18" i="26"/>
  <c r="A18" i="25"/>
  <c r="A64" i="25"/>
  <c r="G18" i="25"/>
  <c r="A49" i="25"/>
  <c r="G1" i="24"/>
  <c r="A1" i="24"/>
  <c r="J82" i="103"/>
  <c r="J82" i="100"/>
  <c r="J82" i="99"/>
  <c r="J82" i="96"/>
  <c r="J82" i="95"/>
  <c r="J82" i="92"/>
  <c r="J82" i="91"/>
  <c r="J82" i="88"/>
  <c r="J82" i="87"/>
  <c r="J82" i="84"/>
  <c r="J82" i="83"/>
  <c r="J82" i="80"/>
  <c r="J82" i="79"/>
  <c r="J82" i="76"/>
  <c r="J82" i="75"/>
  <c r="J82" i="72"/>
  <c r="J82" i="71"/>
  <c r="J82" i="68"/>
  <c r="J82" i="67"/>
  <c r="J82" i="64"/>
  <c r="J82" i="63"/>
  <c r="J82" i="60"/>
  <c r="J82" i="59"/>
  <c r="J82" i="56"/>
  <c r="J82" i="55"/>
  <c r="J82" i="54"/>
  <c r="J82" i="51"/>
  <c r="J82" i="50"/>
  <c r="J82" i="47"/>
  <c r="J82" i="46"/>
  <c r="J82" i="45"/>
  <c r="J82" i="42"/>
  <c r="J82" i="41"/>
  <c r="J82" i="38"/>
  <c r="J82" i="37"/>
  <c r="J82" i="34"/>
  <c r="J82" i="33"/>
  <c r="J82" i="30"/>
  <c r="J82" i="29"/>
  <c r="J82" i="26"/>
  <c r="J82" i="25"/>
  <c r="J82" i="102"/>
  <c r="J82" i="101"/>
  <c r="J82" i="98"/>
  <c r="J82" i="97"/>
  <c r="J82" i="94"/>
  <c r="J82" i="93"/>
  <c r="J82" i="90"/>
  <c r="J82" i="89"/>
  <c r="J82" i="86"/>
  <c r="J82" i="85"/>
  <c r="J82" i="82"/>
  <c r="J82" i="81"/>
  <c r="J82" i="78"/>
  <c r="J82" i="77"/>
  <c r="J82" i="74"/>
  <c r="J82" i="73"/>
  <c r="J82" i="70"/>
  <c r="J82" i="69"/>
  <c r="J82" i="66"/>
  <c r="J82" i="65"/>
  <c r="J82" i="62"/>
  <c r="J82" i="61"/>
  <c r="J82" i="58"/>
  <c r="J82" i="57"/>
  <c r="J82" i="53"/>
  <c r="J82" i="52"/>
  <c r="J82" i="49"/>
  <c r="J82" i="48"/>
  <c r="J82" i="44"/>
  <c r="J82" i="43"/>
  <c r="J82" i="40"/>
  <c r="J82" i="39"/>
  <c r="J82" i="36"/>
  <c r="J82" i="35"/>
  <c r="J82" i="32"/>
  <c r="J82" i="31"/>
  <c r="J82" i="28"/>
  <c r="J82" i="27"/>
</calcChain>
</file>

<file path=xl/sharedStrings.xml><?xml version="1.0" encoding="utf-8"?>
<sst xmlns="http://schemas.openxmlformats.org/spreadsheetml/2006/main" count="16437" uniqueCount="290">
  <si>
    <t>The following statistics are sourced from the Linked Employer-Employee Dataset (LEED)</t>
  </si>
  <si>
    <t>and based on administrative/tax data containing over 18 million records each year.</t>
  </si>
  <si>
    <t>Change in</t>
  </si>
  <si>
    <t>Number</t>
  </si>
  <si>
    <t>last year</t>
  </si>
  <si>
    <t>Jobs</t>
  </si>
  <si>
    <t>Held by men</t>
  </si>
  <si>
    <t>Held by women</t>
  </si>
  <si>
    <t>Employed persons</t>
  </si>
  <si>
    <t>Total employment income</t>
  </si>
  <si>
    <t>Number of jobs and employed persons in</t>
  </si>
  <si>
    <t>Median employee income per job in</t>
  </si>
  <si>
    <t>Single job holders</t>
  </si>
  <si>
    <t>Multiple job holders</t>
  </si>
  <si>
    <t>OMUEs</t>
  </si>
  <si>
    <t>Number of jobs</t>
  </si>
  <si>
    <t>Type of organisation</t>
  </si>
  <si>
    <t>Private sector entities</t>
  </si>
  <si>
    <t>Incorporated</t>
  </si>
  <si>
    <t>Unincorporated</t>
  </si>
  <si>
    <t>Public sector entities</t>
  </si>
  <si>
    <t>Employment size</t>
  </si>
  <si>
    <t>Fewer than 5 employees</t>
  </si>
  <si>
    <t>5–19 employees</t>
  </si>
  <si>
    <t>20–199 employees</t>
  </si>
  <si>
    <t>200 or more employees</t>
  </si>
  <si>
    <t>Spotlight</t>
  </si>
  <si>
    <t>Formatted</t>
  </si>
  <si>
    <t>1 year mv</t>
  </si>
  <si>
    <t>5 year mv</t>
  </si>
  <si>
    <t>Total jobs</t>
  </si>
  <si>
    <t>Duration adjusted median income</t>
  </si>
  <si>
    <t>Employee jobs</t>
  </si>
  <si>
    <t>OMUE jobs</t>
  </si>
  <si>
    <t>Jobs per industry</t>
  </si>
  <si>
    <t>Distribution</t>
  </si>
  <si>
    <t>Total job holders</t>
  </si>
  <si>
    <t>Jobs by age/sex</t>
  </si>
  <si>
    <t>Male</t>
  </si>
  <si>
    <t>14 years and under</t>
  </si>
  <si>
    <t>15 to 17 years</t>
  </si>
  <si>
    <t>18 to 20 years</t>
  </si>
  <si>
    <t>21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</si>
  <si>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</si>
  <si>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</si>
  <si>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</si>
  <si>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</si>
  <si>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</si>
  <si>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</si>
  <si>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</si>
  <si>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</si>
  <si>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</si>
  <si>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</si>
  <si>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</si>
  <si>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</si>
  <si>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</si>
  <si>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Total</t>
  </si>
  <si>
    <t>Female</t>
  </si>
  <si>
    <t>Employed persons by occupation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</si>
  <si>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</si>
  <si>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</si>
  <si>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</si>
  <si>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</si>
  <si>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</si>
  <si>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</si>
  <si>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</si>
  <si>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</si>
  <si>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2015-16</t>
  </si>
  <si>
    <t>2012-13</t>
  </si>
  <si>
    <t>2013-14</t>
  </si>
  <si>
    <t>2014-15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</si>
  <si>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</si>
  <si>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</si>
  <si>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</si>
  <si>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</si>
  <si>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</si>
  <si>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</si>
  <si>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</si>
  <si>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</si>
  <si>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</si>
  <si>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</si>
  <si>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</si>
  <si>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</si>
  <si>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</si>
  <si>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</si>
  <si>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</si>
  <si>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</si>
  <si>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</si>
  <si>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</si>
  <si>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</si>
  <si>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Total all services</t>
  </si>
  <si>
    <t xml:space="preserve">            Australian Bureau of Statistics</t>
  </si>
  <si>
    <t>Released at 11.30am (Canberra time) 1 August 2019</t>
  </si>
  <si>
    <t>Males</t>
  </si>
  <si>
    <t>Females</t>
  </si>
  <si>
    <t>Employed Persons</t>
  </si>
  <si>
    <t>Duration adjusted median income (jobs)</t>
  </si>
  <si>
    <t>%</t>
  </si>
  <si>
    <t>Employees</t>
  </si>
  <si>
    <t>Owner Managers of Unincorporated Enterprises</t>
  </si>
  <si>
    <t>Multiple Job Holders</t>
  </si>
  <si>
    <t>Single Jobs Holders</t>
  </si>
  <si>
    <t>Persons</t>
  </si>
  <si>
    <t>Multi jobs male</t>
  </si>
  <si>
    <t>Multi jobs female</t>
  </si>
  <si>
    <t>2016-17</t>
  </si>
  <si>
    <t>© Commonwealth of Australia 2019</t>
  </si>
  <si>
    <t>Contents</t>
  </si>
  <si>
    <t>Tables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</si>
  <si>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</si>
  <si>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</si>
  <si>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Further information about these and related statistics is available from the ABS website www.abs.gov.au, or contact the National Information and Referral Service on 1300 135 070.</t>
  </si>
  <si>
    <t>Bayside</t>
  </si>
  <si>
    <t>Alpine</t>
  </si>
  <si>
    <t>Ararat</t>
  </si>
  <si>
    <t>Ballarat</t>
  </si>
  <si>
    <t>Banyule</t>
  </si>
  <si>
    <t>Bass Coast</t>
  </si>
  <si>
    <t>Baw Baw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</si>
  <si>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</si>
  <si>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</si>
  <si>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</si>
  <si>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</si>
  <si>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</si>
  <si>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</si>
  <si>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</si>
  <si>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</si>
  <si>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</si>
  <si>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</si>
  <si>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</si>
  <si>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</si>
  <si>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</si>
  <si>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</si>
  <si>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</si>
  <si>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</si>
  <si>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</si>
  <si>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</si>
  <si>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</si>
  <si>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</si>
  <si>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</si>
  <si>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</si>
  <si>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</si>
  <si>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</si>
  <si>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</si>
  <si>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</si>
  <si>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</si>
  <si>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</si>
  <si>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</si>
  <si>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</si>
  <si>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</si>
  <si>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</si>
  <si>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</si>
  <si>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</si>
  <si>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</si>
  <si>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</si>
  <si>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</si>
  <si>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</si>
  <si>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</si>
  <si>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</si>
  <si>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</si>
  <si>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</si>
  <si>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</si>
  <si>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</si>
  <si>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</si>
  <si>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</si>
  <si>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</si>
  <si>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</si>
  <si>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</si>
  <si>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</si>
  <si>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</si>
  <si>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</si>
  <si>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</si>
  <si>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</si>
  <si>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</si>
  <si>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</si>
  <si>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</si>
  <si>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</si>
  <si>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</si>
  <si>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</si>
  <si>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</si>
  <si>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</si>
  <si>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</si>
  <si>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</si>
  <si>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</si>
  <si>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</si>
  <si>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</si>
  <si>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</si>
  <si>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</si>
  <si>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</si>
  <si>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</si>
  <si>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Queenscliffe</t>
  </si>
  <si>
    <t>6 year mv</t>
  </si>
  <si>
    <t>Average age of employed persons</t>
  </si>
  <si>
    <t>last 6 years</t>
  </si>
  <si>
    <t>2011-12</t>
  </si>
  <si>
    <t>Yrs</t>
  </si>
  <si>
    <t>Median income per job</t>
  </si>
  <si>
    <t>* Totals may differ from the sum of their components due to missing information and perturbation.</t>
  </si>
  <si>
    <t>Persons average age</t>
  </si>
  <si>
    <t>Persons employees</t>
  </si>
  <si>
    <t>Persons OMUEs</t>
  </si>
  <si>
    <t>Persons both employees and OMUEs</t>
  </si>
  <si>
    <t>Employees plus both emp/OMUE</t>
  </si>
  <si>
    <t>OMUEs plus both emp/OMUE</t>
  </si>
  <si>
    <t>Employed persons male</t>
  </si>
  <si>
    <t>Employed persons female</t>
  </si>
  <si>
    <t>Single job</t>
  </si>
  <si>
    <t>Multi job</t>
  </si>
  <si>
    <t>8.10</t>
  </si>
  <si>
    <t>8.20</t>
  </si>
  <si>
    <t>8.30</t>
  </si>
  <si>
    <t>8.40</t>
  </si>
  <si>
    <t>8.50</t>
  </si>
  <si>
    <t>8.60</t>
  </si>
  <si>
    <t>8.70</t>
  </si>
  <si>
    <t>6160.0 Jobs in Australia - Table 8 Victoria Spotlights by Local Government Areas 2016-17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</si>
  <si>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</si>
  <si>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</si>
  <si>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</si>
  <si>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</si>
  <si>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</si>
  <si>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</si>
  <si>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</si>
  <si>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</si>
  <si>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</si>
  <si>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8.11</t>
  </si>
  <si>
    <t>8.12</t>
  </si>
  <si>
    <t>8.13</t>
  </si>
  <si>
    <t>8.14</t>
  </si>
  <si>
    <t>8.15</t>
  </si>
  <si>
    <t>8.16</t>
  </si>
  <si>
    <t>8.17</t>
  </si>
  <si>
    <t>8.18</t>
  </si>
  <si>
    <t>8.19</t>
  </si>
  <si>
    <t>8.21</t>
  </si>
  <si>
    <t>8.22</t>
  </si>
  <si>
    <t>8.23</t>
  </si>
  <si>
    <t>8.24</t>
  </si>
  <si>
    <t>8.25</t>
  </si>
  <si>
    <t>8.26</t>
  </si>
  <si>
    <t>8.27</t>
  </si>
  <si>
    <t>8.28</t>
  </si>
  <si>
    <t>8.29</t>
  </si>
  <si>
    <t>8.31</t>
  </si>
  <si>
    <t>8.32</t>
  </si>
  <si>
    <t>8.33</t>
  </si>
  <si>
    <t>8.34</t>
  </si>
  <si>
    <t>8.35</t>
  </si>
  <si>
    <t>8.36</t>
  </si>
  <si>
    <t>8.37</t>
  </si>
  <si>
    <t>8.38</t>
  </si>
  <si>
    <t>8.39</t>
  </si>
  <si>
    <t>8.41</t>
  </si>
  <si>
    <t>8.42</t>
  </si>
  <si>
    <t>8.43</t>
  </si>
  <si>
    <t>8.44</t>
  </si>
  <si>
    <t>8.45</t>
  </si>
  <si>
    <t>8.46</t>
  </si>
  <si>
    <t>8.47</t>
  </si>
  <si>
    <t>8.48</t>
  </si>
  <si>
    <t>8.49</t>
  </si>
  <si>
    <t>8.51</t>
  </si>
  <si>
    <t>8.52</t>
  </si>
  <si>
    <t>8.53</t>
  </si>
  <si>
    <t>8.54</t>
  </si>
  <si>
    <t>8.55</t>
  </si>
  <si>
    <t>8.56</t>
  </si>
  <si>
    <t>8.57</t>
  </si>
  <si>
    <t>8.58</t>
  </si>
  <si>
    <t>8.59</t>
  </si>
  <si>
    <t>Queenscliffe (B)</t>
  </si>
  <si>
    <t>8.61</t>
  </si>
  <si>
    <t>8.62</t>
  </si>
  <si>
    <t>8.63</t>
  </si>
  <si>
    <t>8.64</t>
  </si>
  <si>
    <t>8.65</t>
  </si>
  <si>
    <t>8.66</t>
  </si>
  <si>
    <t>8.67</t>
  </si>
  <si>
    <t>8.68</t>
  </si>
  <si>
    <t>8.69</t>
  </si>
  <si>
    <t>8.71</t>
  </si>
  <si>
    <t>8.72</t>
  </si>
  <si>
    <t>8.73</t>
  </si>
  <si>
    <t>8.74</t>
  </si>
  <si>
    <t>8.75</t>
  </si>
  <si>
    <t>8.76</t>
  </si>
  <si>
    <t>8.77</t>
  </si>
  <si>
    <t>8.78</t>
  </si>
  <si>
    <t>8.79</t>
  </si>
  <si>
    <t>Victoria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</si>
</sst>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0.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u/>
      <sz val="12"/>
      <color indexed="12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sz val="8"/>
      <color rgb="FF6E6E73"/>
      <name val="Segoe UI"/>
      <family val="2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FFFCC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7" fillId="0" borderId="11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</cellStyleXfs>
  <cellXfs count="132">
    <xf numFmtId="0" fontId="0" fillId="0" borderId="0" xfId="0"/>
    <xf numFmtId="0" fontId="0" fillId="0" borderId="0" xfId="0" applyFill="1"/>
    <xf numFmtId="0" fontId="4" fillId="0" borderId="0" xfId="3" applyFont="1" applyBorder="1" applyAlignment="1">
      <alignment vertical="center"/>
    </xf>
    <xf numFmtId="0" fontId="5" fillId="0" borderId="0" xfId="0" applyFont="1" applyFill="1"/>
    <xf numFmtId="0" fontId="5" fillId="0" borderId="0" xfId="0" applyFont="1" applyFill="1" applyAlignment="1">
      <alignment horizontal="right"/>
    </xf>
    <xf numFmtId="0" fontId="7" fillId="0" borderId="0" xfId="0" applyFont="1"/>
    <xf numFmtId="0" fontId="8" fillId="3" borderId="0" xfId="3" applyFont="1" applyFill="1" applyAlignment="1">
      <alignment vertical="center"/>
    </xf>
    <xf numFmtId="0" fontId="0" fillId="0" borderId="0" xfId="0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7" fillId="0" borderId="0" xfId="0" applyFont="1" applyFill="1"/>
    <xf numFmtId="3" fontId="5" fillId="0" borderId="0" xfId="0" applyNumberFormat="1" applyFont="1" applyFill="1" applyAlignment="1">
      <alignment horizontal="right"/>
    </xf>
    <xf numFmtId="0" fontId="0" fillId="0" borderId="0" xfId="0"/>
    <xf numFmtId="0" fontId="11" fillId="0" borderId="0" xfId="5" applyFont="1" applyAlignment="1" applyProtection="1"/>
    <xf numFmtId="0" fontId="12" fillId="0" borderId="0" xfId="3" applyFont="1" applyFill="1"/>
    <xf numFmtId="0" fontId="12" fillId="0" borderId="0" xfId="3" applyFont="1" applyBorder="1" applyAlignment="1">
      <alignment horizontal="left"/>
    </xf>
    <xf numFmtId="0" fontId="13" fillId="0" borderId="0" xfId="3" applyFont="1"/>
    <xf numFmtId="0" fontId="14" fillId="0" borderId="0" xfId="0" applyFont="1"/>
    <xf numFmtId="0" fontId="3" fillId="0" borderId="10" xfId="3" applyBorder="1" applyAlignment="1" applyProtection="1">
      <alignment wrapText="1"/>
      <protection locked="0"/>
    </xf>
    <xf numFmtId="0" fontId="3" fillId="0" borderId="10" xfId="3" applyBorder="1" applyAlignment="1">
      <alignment wrapText="1"/>
    </xf>
    <xf numFmtId="0" fontId="12" fillId="0" borderId="0" xfId="5" applyFont="1" applyAlignment="1" applyProtection="1"/>
    <xf numFmtId="0" fontId="10" fillId="0" borderId="0" xfId="5" applyAlignment="1" applyProtection="1"/>
    <xf numFmtId="0" fontId="3" fillId="0" borderId="0" xfId="3" applyFont="1" applyBorder="1" applyAlignment="1">
      <alignment horizontal="left"/>
    </xf>
    <xf numFmtId="0" fontId="12" fillId="0" borderId="0" xfId="3" applyFont="1"/>
    <xf numFmtId="0" fontId="3" fillId="0" borderId="0" xfId="3"/>
    <xf numFmtId="0" fontId="10" fillId="0" borderId="0" xfId="5" applyAlignment="1" applyProtection="1">
      <alignment horizontal="right"/>
    </xf>
    <xf numFmtId="0" fontId="16" fillId="0" borderId="0" xfId="5" applyFont="1" applyFill="1" applyAlignment="1" applyProtection="1">
      <alignment horizontal="left" wrapText="1"/>
    </xf>
    <xf numFmtId="0" fontId="0" fillId="0" borderId="0" xfId="0"/>
    <xf numFmtId="0" fontId="17" fillId="0" borderId="0" xfId="0" applyFont="1" applyFill="1" applyAlignment="1"/>
    <xf numFmtId="0" fontId="17" fillId="0" borderId="0" xfId="0" applyFont="1" applyAlignment="1"/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9" fillId="0" borderId="0" xfId="3" applyFont="1" applyFill="1" applyProtection="1">
      <protection locked="0" hidden="1"/>
    </xf>
    <xf numFmtId="0" fontId="0" fillId="0" borderId="0" xfId="0" applyFill="1" applyProtection="1">
      <protection locked="0" hidden="1"/>
    </xf>
    <xf numFmtId="0" fontId="4" fillId="0" borderId="0" xfId="3" applyFont="1" applyBorder="1" applyAlignment="1" applyProtection="1">
      <alignment vertical="center"/>
      <protection locked="0" hidden="1"/>
    </xf>
    <xf numFmtId="0" fontId="27" fillId="0" borderId="11" xfId="6" applyAlignment="1">
      <alignment horizontal="right"/>
    </xf>
    <xf numFmtId="0" fontId="27" fillId="0" borderId="11" xfId="6" applyFill="1" applyAlignment="1">
      <alignment horizontal="right"/>
    </xf>
    <xf numFmtId="0" fontId="6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27" fillId="0" borderId="0" xfId="7"/>
    <xf numFmtId="0" fontId="0" fillId="0" borderId="0" xfId="0" applyAlignment="1">
      <alignment horizontal="right"/>
    </xf>
    <xf numFmtId="2" fontId="0" fillId="0" borderId="0" xfId="1" applyNumberFormat="1" applyFont="1"/>
    <xf numFmtId="0" fontId="0" fillId="0" borderId="0" xfId="0" applyFont="1" applyFill="1" applyAlignment="1" applyProtection="1">
      <alignment horizontal="left"/>
      <protection locked="0" hidden="1"/>
    </xf>
    <xf numFmtId="0" fontId="27" fillId="0" borderId="0" xfId="7" applyAlignment="1">
      <alignment horizontal="left" indent="1"/>
    </xf>
    <xf numFmtId="0" fontId="0" fillId="0" borderId="0" xfId="0" applyFont="1" applyFill="1" applyAlignment="1" applyProtection="1">
      <alignment horizontal="left" vertical="center" indent="1"/>
      <protection locked="0" hidden="1"/>
    </xf>
    <xf numFmtId="0" fontId="17" fillId="0" borderId="0" xfId="0" applyFont="1" applyFill="1" applyProtection="1">
      <protection locked="0" hidden="1"/>
    </xf>
    <xf numFmtId="0" fontId="22" fillId="0" borderId="2" xfId="0" applyFont="1" applyFill="1" applyBorder="1" applyAlignment="1" applyProtection="1">
      <alignment vertical="center"/>
      <protection locked="0" hidden="1"/>
    </xf>
    <xf numFmtId="0" fontId="16" fillId="0" borderId="3" xfId="0" applyFont="1" applyFill="1" applyBorder="1" applyProtection="1">
      <protection locked="0" hidden="1"/>
    </xf>
    <xf numFmtId="0" fontId="23" fillId="0" borderId="3" xfId="0" applyFont="1" applyBorder="1" applyProtection="1">
      <protection locked="0" hidden="1"/>
    </xf>
    <xf numFmtId="3" fontId="22" fillId="0" borderId="3" xfId="0" applyNumberFormat="1" applyFont="1" applyFill="1" applyBorder="1" applyAlignment="1" applyProtection="1">
      <alignment horizontal="right"/>
      <protection locked="0" hidden="1"/>
    </xf>
    <xf numFmtId="0" fontId="16" fillId="0" borderId="4" xfId="0" applyFont="1" applyFill="1" applyBorder="1" applyAlignment="1" applyProtection="1">
      <alignment horizontal="right"/>
      <protection locked="0" hidden="1"/>
    </xf>
    <xf numFmtId="0" fontId="16" fillId="0" borderId="3" xfId="0" applyFont="1" applyFill="1" applyBorder="1" applyAlignment="1" applyProtection="1">
      <alignment vertical="center"/>
      <protection locked="0" hidden="1"/>
    </xf>
    <xf numFmtId="0" fontId="16" fillId="0" borderId="3" xfId="0" applyFont="1" applyFill="1" applyBorder="1" applyAlignment="1" applyProtection="1">
      <alignment horizontal="center" vertical="center"/>
      <protection locked="0" hidden="1"/>
    </xf>
    <xf numFmtId="0" fontId="22" fillId="0" borderId="3" xfId="0" applyFont="1" applyFill="1" applyBorder="1" applyAlignment="1" applyProtection="1">
      <alignment horizontal="right"/>
      <protection locked="0" hidden="1"/>
    </xf>
    <xf numFmtId="0" fontId="23" fillId="0" borderId="5" xfId="0" applyFont="1" applyBorder="1" applyAlignment="1" applyProtection="1">
      <alignment horizontal="left" indent="1"/>
      <protection locked="0" hidden="1"/>
    </xf>
    <xf numFmtId="0" fontId="16" fillId="0" borderId="0" xfId="0" applyFont="1" applyFill="1" applyBorder="1" applyProtection="1">
      <protection locked="0" hidden="1"/>
    </xf>
    <xf numFmtId="0" fontId="23" fillId="0" borderId="0" xfId="0" applyFont="1" applyBorder="1" applyProtection="1">
      <protection locked="0" hidden="1"/>
    </xf>
    <xf numFmtId="165" fontId="16" fillId="0" borderId="0" xfId="0" applyNumberFormat="1" applyFont="1" applyFill="1" applyBorder="1" applyAlignment="1" applyProtection="1">
      <alignment horizontal="right"/>
      <protection locked="0" hidden="1"/>
    </xf>
    <xf numFmtId="0" fontId="16" fillId="0" borderId="6" xfId="0" applyFont="1" applyFill="1" applyBorder="1" applyAlignment="1" applyProtection="1">
      <alignment horizontal="center"/>
      <protection locked="0" hidden="1"/>
    </xf>
    <xf numFmtId="0" fontId="16" fillId="0" borderId="5" xfId="0" applyFont="1" applyFill="1" applyBorder="1" applyAlignment="1" applyProtection="1">
      <alignment horizontal="left" indent="2"/>
      <protection locked="0" hidden="1"/>
    </xf>
    <xf numFmtId="0" fontId="16" fillId="0" borderId="0" xfId="0" applyFont="1" applyFill="1" applyBorder="1" applyAlignment="1" applyProtection="1">
      <alignment horizontal="center"/>
      <protection locked="0" hidden="1"/>
    </xf>
    <xf numFmtId="0" fontId="17" fillId="0" borderId="5" xfId="0" applyFont="1" applyBorder="1" applyProtection="1">
      <protection locked="0" hidden="1"/>
    </xf>
    <xf numFmtId="0" fontId="16" fillId="0" borderId="0" xfId="0" applyFont="1" applyFill="1" applyBorder="1" applyAlignment="1" applyProtection="1">
      <alignment horizontal="right"/>
      <protection locked="0" hidden="1"/>
    </xf>
    <xf numFmtId="0" fontId="16" fillId="0" borderId="5" xfId="0" applyFont="1" applyFill="1" applyBorder="1" applyAlignment="1" applyProtection="1">
      <alignment horizontal="left" vertical="center" indent="1"/>
      <protection locked="0" hidden="1"/>
    </xf>
    <xf numFmtId="0" fontId="23" fillId="0" borderId="0" xfId="0" applyFont="1" applyBorder="1" applyAlignment="1" applyProtection="1">
      <alignment horizontal="left" indent="1"/>
      <protection locked="0" hidden="1"/>
    </xf>
    <xf numFmtId="0" fontId="16" fillId="0" borderId="0" xfId="0" applyFont="1" applyBorder="1" applyAlignment="1" applyProtection="1">
      <alignment horizontal="left" indent="1"/>
      <protection locked="0" hidden="1"/>
    </xf>
    <xf numFmtId="0" fontId="16" fillId="0" borderId="0" xfId="0" applyFont="1" applyBorder="1" applyProtection="1">
      <protection locked="0" hidden="1"/>
    </xf>
    <xf numFmtId="3" fontId="0" fillId="0" borderId="0" xfId="0" applyNumberFormat="1"/>
    <xf numFmtId="0" fontId="16" fillId="0" borderId="0" xfId="0" applyFont="1" applyFill="1" applyBorder="1" applyAlignment="1" applyProtection="1">
      <alignment vertical="center" wrapText="1"/>
      <protection locked="0" hidden="1"/>
    </xf>
    <xf numFmtId="0" fontId="16" fillId="0" borderId="0" xfId="0" applyFont="1" applyBorder="1" applyAlignment="1" applyProtection="1">
      <alignment horizontal="right"/>
      <protection locked="0" hidden="1"/>
    </xf>
    <xf numFmtId="0" fontId="16" fillId="0" borderId="5" xfId="0" applyFont="1" applyBorder="1" applyAlignment="1" applyProtection="1">
      <alignment horizontal="left" indent="1"/>
      <protection locked="0" hidden="1"/>
    </xf>
    <xf numFmtId="0" fontId="23" fillId="0" borderId="0" xfId="0" applyFont="1" applyBorder="1" applyAlignment="1" applyProtection="1">
      <alignment horizontal="right"/>
      <protection locked="0" hidden="1"/>
    </xf>
    <xf numFmtId="0" fontId="27" fillId="0" borderId="11" xfId="6"/>
    <xf numFmtId="0" fontId="27" fillId="0" borderId="11" xfId="6" applyFont="1" applyAlignment="1">
      <alignment horizontal="right"/>
    </xf>
    <xf numFmtId="0" fontId="23" fillId="0" borderId="7" xfId="0" applyFont="1" applyFill="1" applyBorder="1" applyAlignment="1" applyProtection="1">
      <alignment horizontal="left" indent="1"/>
      <protection locked="0" hidden="1"/>
    </xf>
    <xf numFmtId="0" fontId="23" fillId="0" borderId="8" xfId="0" applyFont="1" applyBorder="1" applyProtection="1">
      <protection locked="0" hidden="1"/>
    </xf>
    <xf numFmtId="165" fontId="16" fillId="0" borderId="8" xfId="0" applyNumberFormat="1" applyFont="1" applyFill="1" applyBorder="1" applyAlignment="1" applyProtection="1">
      <alignment horizontal="right"/>
      <protection locked="0" hidden="1"/>
    </xf>
    <xf numFmtId="0" fontId="16" fillId="0" borderId="9" xfId="0" applyFont="1" applyFill="1" applyBorder="1" applyAlignment="1" applyProtection="1">
      <alignment horizontal="center"/>
      <protection locked="0" hidden="1"/>
    </xf>
    <xf numFmtId="0" fontId="16" fillId="0" borderId="7" xfId="0" applyFont="1" applyFill="1" applyBorder="1" applyAlignment="1" applyProtection="1">
      <alignment horizontal="left" vertical="center" indent="1"/>
      <protection locked="0" hidden="1"/>
    </xf>
    <xf numFmtId="0" fontId="23" fillId="0" borderId="8" xfId="0" applyFont="1" applyBorder="1" applyAlignment="1" applyProtection="1">
      <alignment horizontal="right"/>
      <protection locked="0" hidden="1"/>
    </xf>
    <xf numFmtId="0" fontId="23" fillId="0" borderId="9" xfId="0" applyFont="1" applyBorder="1" applyAlignment="1" applyProtection="1">
      <alignment horizontal="center"/>
      <protection locked="0" hidden="1"/>
    </xf>
    <xf numFmtId="0" fontId="0" fillId="0" borderId="0" xfId="0" applyAlignment="1">
      <alignment horizontal="left" indent="1"/>
    </xf>
    <xf numFmtId="4" fontId="0" fillId="0" borderId="0" xfId="0" applyNumberFormat="1"/>
    <xf numFmtId="164" fontId="0" fillId="0" borderId="0" xfId="1" applyNumberFormat="1" applyFont="1"/>
    <xf numFmtId="0" fontId="17" fillId="0" borderId="0" xfId="0" applyFont="1" applyFill="1" applyAlignment="1" applyProtection="1">
      <protection locked="0" hidden="1"/>
    </xf>
    <xf numFmtId="0" fontId="28" fillId="0" borderId="12" xfId="8" applyAlignment="1">
      <alignment horizontal="left" indent="1"/>
    </xf>
    <xf numFmtId="4" fontId="28" fillId="0" borderId="12" xfId="8" applyNumberFormat="1"/>
    <xf numFmtId="3" fontId="28" fillId="0" borderId="12" xfId="8" applyNumberFormat="1"/>
    <xf numFmtId="9" fontId="28" fillId="0" borderId="12" xfId="8" applyNumberFormat="1"/>
    <xf numFmtId="2" fontId="0" fillId="0" borderId="0" xfId="0" applyNumberFormat="1"/>
    <xf numFmtId="9" fontId="27" fillId="0" borderId="11" xfId="6" applyNumberFormat="1" applyAlignment="1">
      <alignment horizontal="right"/>
    </xf>
    <xf numFmtId="0" fontId="17" fillId="0" borderId="0" xfId="0" applyFont="1" applyAlignment="1" applyProtection="1">
      <protection locked="0" hidden="1"/>
    </xf>
    <xf numFmtId="0" fontId="27" fillId="0" borderId="11" xfId="6" applyAlignment="1">
      <alignment horizontal="left"/>
    </xf>
    <xf numFmtId="0" fontId="0" fillId="0" borderId="0" xfId="0" applyAlignment="1"/>
    <xf numFmtId="0" fontId="18" fillId="2" borderId="0" xfId="0" applyFont="1" applyFill="1" applyProtection="1">
      <protection locked="0" hidden="1"/>
    </xf>
    <xf numFmtId="0" fontId="19" fillId="2" borderId="0" xfId="0" applyFont="1" applyFill="1" applyProtection="1">
      <protection locked="0" hidden="1"/>
    </xf>
    <xf numFmtId="0" fontId="18" fillId="2" borderId="0" xfId="0" applyFont="1" applyFill="1" applyAlignment="1" applyProtection="1">
      <alignment horizontal="right"/>
      <protection locked="0" hidden="1"/>
    </xf>
    <xf numFmtId="0" fontId="18" fillId="0" borderId="0" xfId="0" applyFont="1" applyFill="1" applyProtection="1">
      <protection locked="0" hidden="1"/>
    </xf>
    <xf numFmtId="164" fontId="18" fillId="0" borderId="0" xfId="0" applyNumberFormat="1" applyFont="1" applyFill="1" applyAlignment="1" applyProtection="1">
      <alignment horizontal="right"/>
      <protection locked="0" hidden="1"/>
    </xf>
    <xf numFmtId="9" fontId="18" fillId="0" borderId="0" xfId="0" applyNumberFormat="1" applyFont="1" applyFill="1" applyAlignment="1" applyProtection="1">
      <alignment horizontal="center"/>
      <protection locked="0" hidden="1"/>
    </xf>
    <xf numFmtId="0" fontId="18" fillId="0" borderId="0" xfId="0" applyFont="1" applyFill="1" applyAlignment="1" applyProtection="1">
      <alignment horizontal="left" indent="1"/>
      <protection locked="0" hidden="1"/>
    </xf>
    <xf numFmtId="0" fontId="18" fillId="0" borderId="0" xfId="0" applyFont="1" applyProtection="1">
      <protection locked="0" hidden="1"/>
    </xf>
    <xf numFmtId="0" fontId="3" fillId="0" borderId="0" xfId="0" applyFont="1" applyBorder="1" applyProtection="1">
      <protection locked="0" hidden="1"/>
    </xf>
    <xf numFmtId="0" fontId="2" fillId="4" borderId="1" xfId="2" applyFill="1"/>
    <xf numFmtId="0" fontId="2" fillId="4" borderId="1" xfId="2" applyFill="1" applyAlignment="1">
      <alignment horizontal="center"/>
    </xf>
    <xf numFmtId="0" fontId="2" fillId="4" borderId="1" xfId="2" applyFill="1" applyAlignment="1">
      <alignment horizontal="right"/>
    </xf>
    <xf numFmtId="9" fontId="0" fillId="0" borderId="0" xfId="1" applyFont="1"/>
    <xf numFmtId="0" fontId="0" fillId="0" borderId="0" xfId="0" applyAlignment="1">
      <alignment horizontal="left" indent="2"/>
    </xf>
    <xf numFmtId="0" fontId="11" fillId="0" borderId="0" xfId="5" applyFont="1" applyAlignment="1" applyProtection="1"/>
    <xf numFmtId="0" fontId="18" fillId="0" borderId="0" xfId="0" applyFont="1" applyFill="1" applyAlignment="1" applyProtection="1">
      <alignment horizontal="right"/>
      <protection locked="0" hidden="1"/>
    </xf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0" fillId="0" borderId="0" xfId="0"/>
    <xf numFmtId="0" fontId="10" fillId="0" borderId="0" xfId="5" quotePrefix="1" applyAlignment="1" applyProtection="1">
      <alignment horizontal="right"/>
    </xf>
    <xf numFmtId="0" fontId="8" fillId="3" borderId="0" xfId="3" applyFont="1" applyFill="1" applyAlignment="1">
      <alignment horizontal="left" vertical="center"/>
    </xf>
    <xf numFmtId="0" fontId="16" fillId="0" borderId="0" xfId="3" applyFont="1" applyAlignment="1">
      <alignment vertical="center" wrapText="1"/>
    </xf>
    <xf numFmtId="0" fontId="11" fillId="0" borderId="0" xfId="5" applyFont="1" applyAlignment="1" applyProtection="1"/>
    <xf numFmtId="0" fontId="16" fillId="0" borderId="5" xfId="0" applyFont="1" applyFill="1" applyBorder="1" applyAlignment="1" applyProtection="1">
      <alignment horizontal="left" vertical="center" wrapText="1" indent="1"/>
      <protection locked="0" hidden="1"/>
    </xf>
    <xf numFmtId="0" fontId="16" fillId="0" borderId="0" xfId="0" applyFont="1" applyFill="1" applyBorder="1" applyAlignment="1" applyProtection="1">
      <alignment horizontal="left" vertical="center" wrapText="1" indent="1"/>
      <protection locked="0" hidden="1"/>
    </xf>
    <xf numFmtId="0" fontId="20" fillId="2" borderId="0" xfId="0" applyFont="1" applyFill="1" applyAlignment="1" applyProtection="1">
      <alignment horizontal="center" vertical="top" wrapText="1"/>
      <protection locked="0" hidden="1"/>
    </xf>
    <xf numFmtId="0" fontId="20" fillId="2" borderId="0" xfId="0" applyFont="1" applyFill="1" applyAlignment="1" applyProtection="1">
      <alignment horizontal="center" vertical="top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18" fillId="0" borderId="0" xfId="0" applyFont="1" applyAlignment="1" applyProtection="1">
      <alignment horizontal="right"/>
      <protection locked="0" hidden="1"/>
    </xf>
    <xf numFmtId="0" fontId="18" fillId="0" borderId="0" xfId="0" applyFont="1" applyFill="1" applyAlignment="1" applyProtection="1">
      <alignment horizontal="right"/>
      <protection locked="0" hidden="1"/>
    </xf>
    <xf numFmtId="3" fontId="18" fillId="0" borderId="0" xfId="0" applyNumberFormat="1" applyFont="1" applyAlignment="1" applyProtection="1">
      <alignment horizontal="right"/>
      <protection locked="0" hidden="1"/>
    </xf>
    <xf numFmtId="0" fontId="2" fillId="0" borderId="1" xfId="2" applyAlignment="1">
      <alignment horizontal="center"/>
    </xf>
    <xf numFmtId="0" fontId="30" fillId="0" borderId="0" xfId="0" applyFont="1"/>
    <xf numFmtId="0" fontId="30" fillId="0" borderId="0" xfId="0" applyFont="1"/>
    <xf numFmtId="3" fontId="30" fillId="0" borderId="0" xfId="0" applyNumberFormat="1" applyFont="1"/>
    <xf numFmtId="164" fontId="30" fillId="0" borderId="0" xfId="1" applyNumberFormat="1" applyFont="1"/>
    <xf numFmtId="9" fontId="29" fillId="0" borderId="12" xfId="8" applyNumberFormat="1" applyFont="1"/>
  </cellXfs>
  <cellStyles count="9">
    <cellStyle name="Heading 2" xfId="2" builtinId="17"/>
    <cellStyle name="Heading 3" xfId="6" builtinId="18"/>
    <cellStyle name="Heading 4" xfId="7" builtinId="19"/>
    <cellStyle name="Hyperlink" xfId="5" builtinId="8"/>
    <cellStyle name="Normal" xfId="0" builtinId="0"/>
    <cellStyle name="Normal 2" xfId="3"/>
    <cellStyle name="Normal 4" xfId="4"/>
    <cellStyle name="Percent" xfId="1" builtinId="5"/>
    <cellStyle name="Total" xfId="8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5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6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6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7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7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7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7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7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7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7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8.1'!$U$4:$Y$4</c:f>
              <c:numCache>
                <c:formatCode>#,##0</c:formatCode>
                <c:ptCount val="5"/>
                <c:pt idx="0">
                  <c:v>9391</c:v>
                </c:pt>
                <c:pt idx="1">
                  <c:v>9281</c:v>
                </c:pt>
                <c:pt idx="2">
                  <c:v>9721</c:v>
                </c:pt>
                <c:pt idx="3">
                  <c:v>9777</c:v>
                </c:pt>
                <c:pt idx="4">
                  <c:v>10532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2B-4BB1-A7F2-DF9491C94134}"/>
            </c:ext>
          </c:extLst>
        </c:ser>
        <c:ser>
          <c:idx val="1"/>
          <c:order val="1"/>
          <c:tx>
            <c:strRef>
              <c:f>'Table 8.1'!$S$7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8.1'!$U$7:$Y$7</c:f>
              <c:numCache>
                <c:formatCode>#,##0</c:formatCode>
                <c:ptCount val="5"/>
                <c:pt idx="0">
                  <c:v>6265</c:v>
                </c:pt>
                <c:pt idx="1">
                  <c:v>6384</c:v>
                </c:pt>
                <c:pt idx="2">
                  <c:v>6491</c:v>
                </c:pt>
                <c:pt idx="3">
                  <c:v>6485</c:v>
                </c:pt>
                <c:pt idx="4">
                  <c:v>6826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2B-4BB1-A7F2-DF9491C94134}"/>
            </c:ext>
          </c:extLst>
        </c:ser>
        <c:ser>
          <c:idx val="2"/>
          <c:order val="2"/>
          <c:tx>
            <c:strRef>
              <c:f>'Table 8.1'!$S$11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8.1'!$U$11:$Y$11</c:f>
              <c:numCache>
                <c:formatCode>#,##0</c:formatCode>
                <c:ptCount val="5"/>
                <c:pt idx="0">
                  <c:v>7752</c:v>
                </c:pt>
                <c:pt idx="1">
                  <c:v>7656</c:v>
                </c:pt>
                <c:pt idx="2">
                  <c:v>8077</c:v>
                </c:pt>
                <c:pt idx="3">
                  <c:v>8161</c:v>
                </c:pt>
                <c:pt idx="4">
                  <c:v>8785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2B-4BB1-A7F2-DF9491C94134}"/>
            </c:ext>
          </c:extLst>
        </c:ser>
        <c:ser>
          <c:idx val="3"/>
          <c:order val="3"/>
          <c:tx>
            <c:strRef>
              <c:f>'Table 8.1'!$S$12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8.1'!$U$12:$Y$12</c:f>
              <c:numCache>
                <c:formatCode>#,##0</c:formatCode>
                <c:ptCount val="5"/>
                <c:pt idx="0">
                  <c:v>1641</c:v>
                </c:pt>
                <c:pt idx="1">
                  <c:v>1624</c:v>
                </c:pt>
                <c:pt idx="2">
                  <c:v>1647</c:v>
                </c:pt>
                <c:pt idx="3">
                  <c:v>1615</c:v>
                </c:pt>
                <c:pt idx="4">
                  <c:v>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2B-4BB1-A7F2-DF9491C94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8.1'!$T$8:$Y$8</c:f>
              <c:numCache>
                <c:formatCode>General</c:formatCode>
                <c:ptCount val="6"/>
                <c:pt idx="0">
                  <c:v>24220</c:v>
                </c:pt>
                <c:pt idx="1">
                  <c:v>25000</c:v>
                </c:pt>
                <c:pt idx="2">
                  <c:v>24590</c:v>
                </c:pt>
                <c:pt idx="3">
                  <c:v>27015.43</c:v>
                </c:pt>
                <c:pt idx="4">
                  <c:v>27493.3</c:v>
                </c:pt>
                <c:pt idx="5">
                  <c:v>27435.74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D4-40E1-9BEB-23A6EF17423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4-40E1-9BEB-23A6EF174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8.10'!$T$8:$Y$8</c:f>
              <c:numCache>
                <c:formatCode>General</c:formatCode>
                <c:ptCount val="6"/>
                <c:pt idx="0">
                  <c:v>36774.76</c:v>
                </c:pt>
                <c:pt idx="1">
                  <c:v>37531</c:v>
                </c:pt>
                <c:pt idx="2">
                  <c:v>37881</c:v>
                </c:pt>
                <c:pt idx="3">
                  <c:v>39142.5</c:v>
                </c:pt>
                <c:pt idx="4">
                  <c:v>40063.72</c:v>
                </c:pt>
                <c:pt idx="5">
                  <c:v>40167.5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02-4E29-82D4-837A2778797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02-4E29-82D4-837A27787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8.11'!$U$4:$Y$4</c:f>
              <c:numCache>
                <c:formatCode>#,##0</c:formatCode>
                <c:ptCount val="5"/>
                <c:pt idx="0">
                  <c:v>4641</c:v>
                </c:pt>
                <c:pt idx="1">
                  <c:v>4649</c:v>
                </c:pt>
                <c:pt idx="2">
                  <c:v>4531</c:v>
                </c:pt>
                <c:pt idx="3">
                  <c:v>4218</c:v>
                </c:pt>
                <c:pt idx="4">
                  <c:v>4600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D2-49E9-A811-AF89AE8FA792}"/>
            </c:ext>
          </c:extLst>
        </c:ser>
        <c:ser>
          <c:idx val="1"/>
          <c:order val="1"/>
          <c:tx>
            <c:strRef>
              <c:f>'Table 8.11'!$S$7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8.11'!$U$7:$Y$7</c:f>
              <c:numCache>
                <c:formatCode>#,##0</c:formatCode>
                <c:ptCount val="5"/>
                <c:pt idx="0">
                  <c:v>3141</c:v>
                </c:pt>
                <c:pt idx="1">
                  <c:v>3154</c:v>
                </c:pt>
                <c:pt idx="2">
                  <c:v>3086</c:v>
                </c:pt>
                <c:pt idx="3">
                  <c:v>2930</c:v>
                </c:pt>
                <c:pt idx="4">
                  <c:v>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D2-49E9-A811-AF89AE8FA792}"/>
            </c:ext>
          </c:extLst>
        </c:ser>
        <c:ser>
          <c:idx val="2"/>
          <c:order val="2"/>
          <c:tx>
            <c:strRef>
              <c:f>'Table 8.11'!$S$11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8.11'!$U$11:$Y$11</c:f>
              <c:numCache>
                <c:formatCode>#,##0</c:formatCode>
                <c:ptCount val="5"/>
                <c:pt idx="0">
                  <c:v>3524</c:v>
                </c:pt>
                <c:pt idx="1">
                  <c:v>3539</c:v>
                </c:pt>
                <c:pt idx="2">
                  <c:v>3452</c:v>
                </c:pt>
                <c:pt idx="3">
                  <c:v>3268</c:v>
                </c:pt>
                <c:pt idx="4">
                  <c:v>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D2-49E9-A811-AF89AE8FA792}"/>
            </c:ext>
          </c:extLst>
        </c:ser>
        <c:ser>
          <c:idx val="3"/>
          <c:order val="3"/>
          <c:tx>
            <c:strRef>
              <c:f>'Table 8.11'!$S$12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8.11'!$U$12:$Y$12</c:f>
              <c:numCache>
                <c:formatCode>#,##0</c:formatCode>
                <c:ptCount val="5"/>
                <c:pt idx="0">
                  <c:v>1119</c:v>
                </c:pt>
                <c:pt idx="1">
                  <c:v>1102</c:v>
                </c:pt>
                <c:pt idx="2">
                  <c:v>1073</c:v>
                </c:pt>
                <c:pt idx="3">
                  <c:v>957</c:v>
                </c:pt>
                <c:pt idx="4">
                  <c:v>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D2-49E9-A811-AF89AE8FA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8.11'!$AA$15:$AA$33</c:f>
              <c:numCache>
                <c:formatCode>0.0%</c:formatCode>
                <c:ptCount val="19"/>
                <c:pt idx="0">
                  <c:v>0.12630434782608696</c:v>
                </c:pt>
                <c:pt idx="1">
                  <c:v>2.1739130434782609E-3</c:v>
                </c:pt>
                <c:pt idx="2">
                  <c:v>5.0652173913043476E-2</c:v>
                </c:pt>
                <c:pt idx="3">
                  <c:v>3.2608695652173911E-3</c:v>
                </c:pt>
                <c:pt idx="4">
                  <c:v>3.7173913043478259E-2</c:v>
                </c:pt>
                <c:pt idx="5">
                  <c:v>4.8043478260869563E-2</c:v>
                </c:pt>
                <c:pt idx="6">
                  <c:v>6.1304347826086958E-2</c:v>
                </c:pt>
                <c:pt idx="7">
                  <c:v>3.3913043478260872E-2</c:v>
                </c:pt>
                <c:pt idx="8">
                  <c:v>4.5652173913043478E-2</c:v>
                </c:pt>
                <c:pt idx="9">
                  <c:v>3.0434782608695652E-3</c:v>
                </c:pt>
                <c:pt idx="10">
                  <c:v>2.5652173913043478E-2</c:v>
                </c:pt>
                <c:pt idx="11">
                  <c:v>8.4782608695652181E-3</c:v>
                </c:pt>
                <c:pt idx="12">
                  <c:v>2.2826086956521739E-2</c:v>
                </c:pt>
                <c:pt idx="13">
                  <c:v>5.3913043478260869E-2</c:v>
                </c:pt>
                <c:pt idx="14">
                  <c:v>5.6304347826086953E-2</c:v>
                </c:pt>
                <c:pt idx="15">
                  <c:v>8.3043478260869566E-2</c:v>
                </c:pt>
                <c:pt idx="16">
                  <c:v>0.10065217391304347</c:v>
                </c:pt>
                <c:pt idx="17">
                  <c:v>1.4130434782608696E-2</c:v>
                </c:pt>
                <c:pt idx="18">
                  <c:v>2.0652173913043477E-2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FA-4063-B012-1AC1AD2D6DF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FA-4063-B012-1AC1AD2D6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8.11'!$Y$44:$Y$60</c:f>
              <c:numCache>
                <c:formatCode>#,##0</c:formatCode>
                <c:ptCount val="17"/>
                <c:pt idx="0">
                  <c:v>11</c:v>
                </c:pt>
                <c:pt idx="1">
                  <c:v>81</c:v>
                </c:pt>
                <c:pt idx="2">
                  <c:v>146</c:v>
                </c:pt>
                <c:pt idx="3">
                  <c:v>269</c:v>
                </c:pt>
                <c:pt idx="4">
                  <c:v>191</c:v>
                </c:pt>
                <c:pt idx="5">
                  <c:v>163</c:v>
                </c:pt>
                <c:pt idx="6">
                  <c:v>154</c:v>
                </c:pt>
                <c:pt idx="7">
                  <c:v>172</c:v>
                </c:pt>
                <c:pt idx="8">
                  <c:v>230</c:v>
                </c:pt>
                <c:pt idx="9">
                  <c:v>248</c:v>
                </c:pt>
                <c:pt idx="10">
                  <c:v>222</c:v>
                </c:pt>
                <c:pt idx="11">
                  <c:v>222</c:v>
                </c:pt>
                <c:pt idx="12">
                  <c:v>156</c:v>
                </c:pt>
                <c:pt idx="13">
                  <c:v>61</c:v>
                </c:pt>
                <c:pt idx="14">
                  <c:v>53</c:v>
                </c:pt>
                <c:pt idx="15">
                  <c:v>18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E6-4401-9F1E-8A510AA2DA3C}"/>
            </c:ext>
          </c:extLst>
        </c:ser>
        <c:ser>
          <c:idx val="1"/>
          <c:order val="1"/>
          <c:tx>
            <c:strRef>
              <c:f>'Table 8.11'!$S$62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8.11'!$Y$63:$Y$79</c:f>
              <c:numCache>
                <c:formatCode>#,##0</c:formatCode>
                <c:ptCount val="17"/>
                <c:pt idx="0">
                  <c:v>4</c:v>
                </c:pt>
                <c:pt idx="1">
                  <c:v>51</c:v>
                </c:pt>
                <c:pt idx="2">
                  <c:v>133</c:v>
                </c:pt>
                <c:pt idx="3">
                  <c:v>203</c:v>
                </c:pt>
                <c:pt idx="4">
                  <c:v>199</c:v>
                </c:pt>
                <c:pt idx="5">
                  <c:v>117</c:v>
                </c:pt>
                <c:pt idx="6">
                  <c:v>144</c:v>
                </c:pt>
                <c:pt idx="7">
                  <c:v>172</c:v>
                </c:pt>
                <c:pt idx="8">
                  <c:v>229</c:v>
                </c:pt>
                <c:pt idx="9">
                  <c:v>283</c:v>
                </c:pt>
                <c:pt idx="10">
                  <c:v>257</c:v>
                </c:pt>
                <c:pt idx="11">
                  <c:v>173</c:v>
                </c:pt>
                <c:pt idx="12">
                  <c:v>106</c:v>
                </c:pt>
                <c:pt idx="13">
                  <c:v>48</c:v>
                </c:pt>
                <c:pt idx="14">
                  <c:v>29</c:v>
                </c:pt>
                <c:pt idx="15">
                  <c:v>13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E6-4401-9F1E-8A510AA2D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8.11'!$Y$83:$Y$90</c:f>
              <c:numCache>
                <c:formatCode>#,##0</c:formatCode>
                <c:ptCount val="8"/>
                <c:pt idx="0">
                  <c:v>156</c:v>
                </c:pt>
                <c:pt idx="1">
                  <c:v>130</c:v>
                </c:pt>
                <c:pt idx="2">
                  <c:v>218</c:v>
                </c:pt>
                <c:pt idx="3">
                  <c:v>42</c:v>
                </c:pt>
                <c:pt idx="4">
                  <c:v>39</c:v>
                </c:pt>
                <c:pt idx="5">
                  <c:v>41</c:v>
                </c:pt>
                <c:pt idx="6">
                  <c:v>166</c:v>
                </c:pt>
                <c:pt idx="7">
                  <c:v>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73-46E7-8BC2-7CD513CB87E5}"/>
            </c:ext>
          </c:extLst>
        </c:ser>
        <c:ser>
          <c:idx val="1"/>
          <c:order val="1"/>
          <c:tx>
            <c:strRef>
              <c:f>'Table 8.11'!$S$92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8.11'!$Y$93:$Y$100</c:f>
              <c:numCache>
                <c:formatCode>#,##0</c:formatCode>
                <c:ptCount val="8"/>
                <c:pt idx="0">
                  <c:v>70</c:v>
                </c:pt>
                <c:pt idx="1">
                  <c:v>309</c:v>
                </c:pt>
                <c:pt idx="2">
                  <c:v>27</c:v>
                </c:pt>
                <c:pt idx="3">
                  <c:v>190</c:v>
                </c:pt>
                <c:pt idx="4">
                  <c:v>216</c:v>
                </c:pt>
                <c:pt idx="5">
                  <c:v>96</c:v>
                </c:pt>
                <c:pt idx="6">
                  <c:v>25</c:v>
                </c:pt>
                <c:pt idx="7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73-46E7-8BC2-7CD513CB8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8.11'!$U$8:$Y$8</c:f>
              <c:numCache>
                <c:formatCode>General</c:formatCode>
                <c:ptCount val="5"/>
                <c:pt idx="0">
                  <c:v>23620.720000000001</c:v>
                </c:pt>
                <c:pt idx="1">
                  <c:v>22879.45</c:v>
                </c:pt>
                <c:pt idx="2">
                  <c:v>25672.5</c:v>
                </c:pt>
                <c:pt idx="3">
                  <c:v>27432.33</c:v>
                </c:pt>
                <c:pt idx="4">
                  <c:v>27004.54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65-46E3-BA17-DC1C314CCA1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65-46E3-BA17-DC1C314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8.11'!$T$4:$Y$4</c:f>
              <c:numCache>
                <c:formatCode>#,##0</c:formatCode>
                <c:ptCount val="6"/>
                <c:pt idx="0">
                  <c:v>4656</c:v>
                </c:pt>
                <c:pt idx="1">
                  <c:v>4641</c:v>
                </c:pt>
                <c:pt idx="2">
                  <c:v>4649</c:v>
                </c:pt>
                <c:pt idx="3">
                  <c:v>4531</c:v>
                </c:pt>
                <c:pt idx="4">
                  <c:v>4218</c:v>
                </c:pt>
                <c:pt idx="5">
                  <c:v>4600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27-412F-8570-50BF6D0C1497}"/>
            </c:ext>
          </c:extLst>
        </c:ser>
        <c:ser>
          <c:idx val="1"/>
          <c:order val="1"/>
          <c:tx>
            <c:strRef>
              <c:f>'Table 8.11'!$S$7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8.11'!$T$7:$Y$7</c:f>
              <c:numCache>
                <c:formatCode>#,##0</c:formatCode>
                <c:ptCount val="6"/>
                <c:pt idx="0">
                  <c:v>3144</c:v>
                </c:pt>
                <c:pt idx="1">
                  <c:v>3141</c:v>
                </c:pt>
                <c:pt idx="2">
                  <c:v>3154</c:v>
                </c:pt>
                <c:pt idx="3">
                  <c:v>3086</c:v>
                </c:pt>
                <c:pt idx="4">
                  <c:v>2930</c:v>
                </c:pt>
                <c:pt idx="5">
                  <c:v>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27-412F-8570-50BF6D0C1497}"/>
            </c:ext>
          </c:extLst>
        </c:ser>
        <c:ser>
          <c:idx val="2"/>
          <c:order val="2"/>
          <c:tx>
            <c:strRef>
              <c:f>'Table 8.11'!$S$11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8.11'!$T$11:$Y$11</c:f>
              <c:numCache>
                <c:formatCode>#,##0</c:formatCode>
                <c:ptCount val="6"/>
                <c:pt idx="0">
                  <c:v>3563</c:v>
                </c:pt>
                <c:pt idx="1">
                  <c:v>3524</c:v>
                </c:pt>
                <c:pt idx="2">
                  <c:v>3539</c:v>
                </c:pt>
                <c:pt idx="3">
                  <c:v>3452</c:v>
                </c:pt>
                <c:pt idx="4">
                  <c:v>3268</c:v>
                </c:pt>
                <c:pt idx="5">
                  <c:v>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27-412F-8570-50BF6D0C1497}"/>
            </c:ext>
          </c:extLst>
        </c:ser>
        <c:ser>
          <c:idx val="3"/>
          <c:order val="3"/>
          <c:tx>
            <c:strRef>
              <c:f>'Table 8.11'!$S$12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8.11'!$T$12:$Y$12</c:f>
              <c:numCache>
                <c:formatCode>#,##0</c:formatCode>
                <c:ptCount val="6"/>
                <c:pt idx="0">
                  <c:v>1092</c:v>
                </c:pt>
                <c:pt idx="1">
                  <c:v>1119</c:v>
                </c:pt>
                <c:pt idx="2">
                  <c:v>1102</c:v>
                </c:pt>
                <c:pt idx="3">
                  <c:v>1073</c:v>
                </c:pt>
                <c:pt idx="4">
                  <c:v>957</c:v>
                </c:pt>
                <c:pt idx="5">
                  <c:v>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27-412F-8570-50BF6D0C1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8.11'!$AA$15:$AA$33</c:f>
              <c:numCache>
                <c:formatCode>0.0%</c:formatCode>
                <c:ptCount val="19"/>
                <c:pt idx="0">
                  <c:v>0.12630434782608696</c:v>
                </c:pt>
                <c:pt idx="1">
                  <c:v>2.1739130434782609E-3</c:v>
                </c:pt>
                <c:pt idx="2">
                  <c:v>5.0652173913043476E-2</c:v>
                </c:pt>
                <c:pt idx="3">
                  <c:v>3.2608695652173911E-3</c:v>
                </c:pt>
                <c:pt idx="4">
                  <c:v>3.7173913043478259E-2</c:v>
                </c:pt>
                <c:pt idx="5">
                  <c:v>4.8043478260869563E-2</c:v>
                </c:pt>
                <c:pt idx="6">
                  <c:v>6.1304347826086958E-2</c:v>
                </c:pt>
                <c:pt idx="7">
                  <c:v>3.3913043478260872E-2</c:v>
                </c:pt>
                <c:pt idx="8">
                  <c:v>4.5652173913043478E-2</c:v>
                </c:pt>
                <c:pt idx="9">
                  <c:v>3.0434782608695652E-3</c:v>
                </c:pt>
                <c:pt idx="10">
                  <c:v>2.5652173913043478E-2</c:v>
                </c:pt>
                <c:pt idx="11">
                  <c:v>8.4782608695652181E-3</c:v>
                </c:pt>
                <c:pt idx="12">
                  <c:v>2.2826086956521739E-2</c:v>
                </c:pt>
                <c:pt idx="13">
                  <c:v>5.3913043478260869E-2</c:v>
                </c:pt>
                <c:pt idx="14">
                  <c:v>5.6304347826086953E-2</c:v>
                </c:pt>
                <c:pt idx="15">
                  <c:v>8.3043478260869566E-2</c:v>
                </c:pt>
                <c:pt idx="16">
                  <c:v>0.10065217391304347</c:v>
                </c:pt>
                <c:pt idx="17">
                  <c:v>1.4130434782608696E-2</c:v>
                </c:pt>
                <c:pt idx="18">
                  <c:v>2.0652173913043477E-2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D-4B9C-9434-6E3876DC2CC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CD-4B9C-9434-6E3876DC2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8.11'!$Y$44:$Y$60</c:f>
              <c:numCache>
                <c:formatCode>#,##0</c:formatCode>
                <c:ptCount val="17"/>
                <c:pt idx="0">
                  <c:v>11</c:v>
                </c:pt>
                <c:pt idx="1">
                  <c:v>81</c:v>
                </c:pt>
                <c:pt idx="2">
                  <c:v>146</c:v>
                </c:pt>
                <c:pt idx="3">
                  <c:v>269</c:v>
                </c:pt>
                <c:pt idx="4">
                  <c:v>191</c:v>
                </c:pt>
                <c:pt idx="5">
                  <c:v>163</c:v>
                </c:pt>
                <c:pt idx="6">
                  <c:v>154</c:v>
                </c:pt>
                <c:pt idx="7">
                  <c:v>172</c:v>
                </c:pt>
                <c:pt idx="8">
                  <c:v>230</c:v>
                </c:pt>
                <c:pt idx="9">
                  <c:v>248</c:v>
                </c:pt>
                <c:pt idx="10">
                  <c:v>222</c:v>
                </c:pt>
                <c:pt idx="11">
                  <c:v>222</c:v>
                </c:pt>
                <c:pt idx="12">
                  <c:v>156</c:v>
                </c:pt>
                <c:pt idx="13">
                  <c:v>61</c:v>
                </c:pt>
                <c:pt idx="14">
                  <c:v>53</c:v>
                </c:pt>
                <c:pt idx="15">
                  <c:v>18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EF-4E56-932C-360CFE884E5D}"/>
            </c:ext>
          </c:extLst>
        </c:ser>
        <c:ser>
          <c:idx val="1"/>
          <c:order val="1"/>
          <c:tx>
            <c:strRef>
              <c:f>'Table 8.11'!$S$62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8.11'!$Y$63:$Y$79</c:f>
              <c:numCache>
                <c:formatCode>#,##0</c:formatCode>
                <c:ptCount val="17"/>
                <c:pt idx="0">
                  <c:v>4</c:v>
                </c:pt>
                <c:pt idx="1">
                  <c:v>51</c:v>
                </c:pt>
                <c:pt idx="2">
                  <c:v>133</c:v>
                </c:pt>
                <c:pt idx="3">
                  <c:v>203</c:v>
                </c:pt>
                <c:pt idx="4">
                  <c:v>199</c:v>
                </c:pt>
                <c:pt idx="5">
                  <c:v>117</c:v>
                </c:pt>
                <c:pt idx="6">
                  <c:v>144</c:v>
                </c:pt>
                <c:pt idx="7">
                  <c:v>172</c:v>
                </c:pt>
                <c:pt idx="8">
                  <c:v>229</c:v>
                </c:pt>
                <c:pt idx="9">
                  <c:v>283</c:v>
                </c:pt>
                <c:pt idx="10">
                  <c:v>257</c:v>
                </c:pt>
                <c:pt idx="11">
                  <c:v>173</c:v>
                </c:pt>
                <c:pt idx="12">
                  <c:v>106</c:v>
                </c:pt>
                <c:pt idx="13">
                  <c:v>48</c:v>
                </c:pt>
                <c:pt idx="14">
                  <c:v>29</c:v>
                </c:pt>
                <c:pt idx="15">
                  <c:v>13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EF-4E56-932C-360CFE884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8.11'!$Y$83:$Y$90</c:f>
              <c:numCache>
                <c:formatCode>#,##0</c:formatCode>
                <c:ptCount val="8"/>
                <c:pt idx="0">
                  <c:v>156</c:v>
                </c:pt>
                <c:pt idx="1">
                  <c:v>130</c:v>
                </c:pt>
                <c:pt idx="2">
                  <c:v>218</c:v>
                </c:pt>
                <c:pt idx="3">
                  <c:v>42</c:v>
                </c:pt>
                <c:pt idx="4">
                  <c:v>39</c:v>
                </c:pt>
                <c:pt idx="5">
                  <c:v>41</c:v>
                </c:pt>
                <c:pt idx="6">
                  <c:v>166</c:v>
                </c:pt>
                <c:pt idx="7">
                  <c:v>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37-4AB7-879F-3F52C919D358}"/>
            </c:ext>
          </c:extLst>
        </c:ser>
        <c:ser>
          <c:idx val="1"/>
          <c:order val="1"/>
          <c:tx>
            <c:strRef>
              <c:f>'Table 8.11'!$S$92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8.11'!$Y$93:$Y$100</c:f>
              <c:numCache>
                <c:formatCode>#,##0</c:formatCode>
                <c:ptCount val="8"/>
                <c:pt idx="0">
                  <c:v>70</c:v>
                </c:pt>
                <c:pt idx="1">
                  <c:v>309</c:v>
                </c:pt>
                <c:pt idx="2">
                  <c:v>27</c:v>
                </c:pt>
                <c:pt idx="3">
                  <c:v>190</c:v>
                </c:pt>
                <c:pt idx="4">
                  <c:v>216</c:v>
                </c:pt>
                <c:pt idx="5">
                  <c:v>96</c:v>
                </c:pt>
                <c:pt idx="6">
                  <c:v>25</c:v>
                </c:pt>
                <c:pt idx="7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37-4AB7-879F-3F52C919D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8.2'!$U$4:$Y$4</c:f>
              <c:numCache>
                <c:formatCode>#,##0</c:formatCode>
                <c:ptCount val="5"/>
                <c:pt idx="0">
                  <c:v>8547</c:v>
                </c:pt>
                <c:pt idx="1">
                  <c:v>8463</c:v>
                </c:pt>
                <c:pt idx="2">
                  <c:v>8389</c:v>
                </c:pt>
                <c:pt idx="3">
                  <c:v>8064</c:v>
                </c:pt>
                <c:pt idx="4">
                  <c:v>8317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A-4A0F-8DCB-EF61E7B6B81F}"/>
            </c:ext>
          </c:extLst>
        </c:ser>
        <c:ser>
          <c:idx val="1"/>
          <c:order val="1"/>
          <c:tx>
            <c:strRef>
              <c:f>'Table 8.2'!$S$7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8.2'!$U$7:$Y$7</c:f>
              <c:numCache>
                <c:formatCode>#,##0</c:formatCode>
                <c:ptCount val="5"/>
                <c:pt idx="0">
                  <c:v>5736</c:v>
                </c:pt>
                <c:pt idx="1">
                  <c:v>5702</c:v>
                </c:pt>
                <c:pt idx="2">
                  <c:v>5687</c:v>
                </c:pt>
                <c:pt idx="3">
                  <c:v>5589</c:v>
                </c:pt>
                <c:pt idx="4">
                  <c:v>5748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CA-4A0F-8DCB-EF61E7B6B81F}"/>
            </c:ext>
          </c:extLst>
        </c:ser>
        <c:ser>
          <c:idx val="2"/>
          <c:order val="2"/>
          <c:tx>
            <c:strRef>
              <c:f>'Table 8.2'!$S$11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8.2'!$U$11:$Y$11</c:f>
              <c:numCache>
                <c:formatCode>#,##0</c:formatCode>
                <c:ptCount val="5"/>
                <c:pt idx="0">
                  <c:v>7308</c:v>
                </c:pt>
                <c:pt idx="1">
                  <c:v>7274</c:v>
                </c:pt>
                <c:pt idx="2">
                  <c:v>7237</c:v>
                </c:pt>
                <c:pt idx="3">
                  <c:v>6916</c:v>
                </c:pt>
                <c:pt idx="4">
                  <c:v>7140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CA-4A0F-8DCB-EF61E7B6B81F}"/>
            </c:ext>
          </c:extLst>
        </c:ser>
        <c:ser>
          <c:idx val="3"/>
          <c:order val="3"/>
          <c:tx>
            <c:strRef>
              <c:f>'Table 8.2'!$S$12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8.2'!$U$12:$Y$12</c:f>
              <c:numCache>
                <c:formatCode>#,##0</c:formatCode>
                <c:ptCount val="5"/>
                <c:pt idx="0">
                  <c:v>1240</c:v>
                </c:pt>
                <c:pt idx="1">
                  <c:v>1190</c:v>
                </c:pt>
                <c:pt idx="2">
                  <c:v>1146</c:v>
                </c:pt>
                <c:pt idx="3">
                  <c:v>1147</c:v>
                </c:pt>
                <c:pt idx="4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CA-4A0F-8DCB-EF61E7B6B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8.11'!$T$8:$Y$8</c:f>
              <c:numCache>
                <c:formatCode>General</c:formatCode>
                <c:ptCount val="6"/>
                <c:pt idx="0">
                  <c:v>22521.65</c:v>
                </c:pt>
                <c:pt idx="1">
                  <c:v>23620.720000000001</c:v>
                </c:pt>
                <c:pt idx="2">
                  <c:v>22879.45</c:v>
                </c:pt>
                <c:pt idx="3">
                  <c:v>25672.5</c:v>
                </c:pt>
                <c:pt idx="4">
                  <c:v>27432.33</c:v>
                </c:pt>
                <c:pt idx="5">
                  <c:v>27004.54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DF-4AC8-A0B8-EC00B027D1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DF-4AC8-A0B8-EC00B027D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8.12'!$U$4:$Y$4</c:f>
              <c:numCache>
                <c:formatCode>#,##0</c:formatCode>
                <c:ptCount val="5"/>
                <c:pt idx="0">
                  <c:v>26805</c:v>
                </c:pt>
                <c:pt idx="1">
                  <c:v>27223</c:v>
                </c:pt>
                <c:pt idx="2">
                  <c:v>28033</c:v>
                </c:pt>
                <c:pt idx="3">
                  <c:v>27901</c:v>
                </c:pt>
                <c:pt idx="4">
                  <c:v>28912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A9-43F2-B1CC-E938F80ACEDD}"/>
            </c:ext>
          </c:extLst>
        </c:ser>
        <c:ser>
          <c:idx val="1"/>
          <c:order val="1"/>
          <c:tx>
            <c:strRef>
              <c:f>'Table 8.12'!$S$7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8.12'!$U$7:$Y$7</c:f>
              <c:numCache>
                <c:formatCode>#,##0</c:formatCode>
                <c:ptCount val="5"/>
                <c:pt idx="0">
                  <c:v>19005</c:v>
                </c:pt>
                <c:pt idx="1">
                  <c:v>19290</c:v>
                </c:pt>
                <c:pt idx="2">
                  <c:v>19532</c:v>
                </c:pt>
                <c:pt idx="3">
                  <c:v>19611</c:v>
                </c:pt>
                <c:pt idx="4">
                  <c:v>20036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A9-43F2-B1CC-E938F80ACEDD}"/>
            </c:ext>
          </c:extLst>
        </c:ser>
        <c:ser>
          <c:idx val="2"/>
          <c:order val="2"/>
          <c:tx>
            <c:strRef>
              <c:f>'Table 8.12'!$S$11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8.12'!$U$11:$Y$11</c:f>
              <c:numCache>
                <c:formatCode>#,##0</c:formatCode>
                <c:ptCount val="5"/>
                <c:pt idx="0">
                  <c:v>22494</c:v>
                </c:pt>
                <c:pt idx="1">
                  <c:v>22921</c:v>
                </c:pt>
                <c:pt idx="2">
                  <c:v>23812</c:v>
                </c:pt>
                <c:pt idx="3">
                  <c:v>23719</c:v>
                </c:pt>
                <c:pt idx="4">
                  <c:v>24602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A9-43F2-B1CC-E938F80ACEDD}"/>
            </c:ext>
          </c:extLst>
        </c:ser>
        <c:ser>
          <c:idx val="3"/>
          <c:order val="3"/>
          <c:tx>
            <c:strRef>
              <c:f>'Table 8.12'!$S$12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8.12'!$U$12:$Y$12</c:f>
              <c:numCache>
                <c:formatCode>#,##0</c:formatCode>
                <c:ptCount val="5"/>
                <c:pt idx="0">
                  <c:v>4310</c:v>
                </c:pt>
                <c:pt idx="1">
                  <c:v>4302</c:v>
                </c:pt>
                <c:pt idx="2">
                  <c:v>4224</c:v>
                </c:pt>
                <c:pt idx="3">
                  <c:v>4180</c:v>
                </c:pt>
                <c:pt idx="4">
                  <c:v>4310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A9-43F2-B1CC-E938F80AC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8.12'!$AA$15:$AA$33</c:f>
              <c:numCache>
                <c:formatCode>0.0%</c:formatCode>
                <c:ptCount val="19"/>
                <c:pt idx="0">
                  <c:v>8.1177365799667958E-2</c:v>
                </c:pt>
                <c:pt idx="1">
                  <c:v>3.251245157719978E-3</c:v>
                </c:pt>
                <c:pt idx="2">
                  <c:v>8.9582180409518541E-2</c:v>
                </c:pt>
                <c:pt idx="3">
                  <c:v>8.3356391809629223E-3</c:v>
                </c:pt>
                <c:pt idx="4">
                  <c:v>6.3745157719977866E-2</c:v>
                </c:pt>
                <c:pt idx="5">
                  <c:v>2.9537908135030436E-2</c:v>
                </c:pt>
                <c:pt idx="6">
                  <c:v>8.7991145545102373E-2</c:v>
                </c:pt>
                <c:pt idx="7">
                  <c:v>7.9136690647482008E-2</c:v>
                </c:pt>
                <c:pt idx="8">
                  <c:v>3.3619258439402326E-2</c:v>
                </c:pt>
                <c:pt idx="9">
                  <c:v>5.2919203099059215E-3</c:v>
                </c:pt>
                <c:pt idx="10">
                  <c:v>2.8742390702822359E-2</c:v>
                </c:pt>
                <c:pt idx="11">
                  <c:v>1.622163807415606E-2</c:v>
                </c:pt>
                <c:pt idx="12">
                  <c:v>3.1682346430547868E-2</c:v>
                </c:pt>
                <c:pt idx="13">
                  <c:v>5.6032097399003875E-2</c:v>
                </c:pt>
                <c:pt idx="14">
                  <c:v>4.2093248478140562E-2</c:v>
                </c:pt>
                <c:pt idx="15">
                  <c:v>6.4298561151079139E-2</c:v>
                </c:pt>
                <c:pt idx="16">
                  <c:v>0.11822080796900941</c:v>
                </c:pt>
                <c:pt idx="17">
                  <c:v>9.7883231876037639E-3</c:v>
                </c:pt>
                <c:pt idx="18">
                  <c:v>2.5076092971776424E-2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3-4BA3-8227-7F8F2246972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73-4BA3-8227-7F8F22469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8.12'!$Y$44:$Y$60</c:f>
              <c:numCache>
                <c:formatCode>#,##0</c:formatCode>
                <c:ptCount val="17"/>
                <c:pt idx="0">
                  <c:v>13</c:v>
                </c:pt>
                <c:pt idx="1">
                  <c:v>418</c:v>
                </c:pt>
                <c:pt idx="2">
                  <c:v>1113</c:v>
                </c:pt>
                <c:pt idx="3">
                  <c:v>1415</c:v>
                </c:pt>
                <c:pt idx="4">
                  <c:v>1535</c:v>
                </c:pt>
                <c:pt idx="5">
                  <c:v>1257</c:v>
                </c:pt>
                <c:pt idx="6">
                  <c:v>1056</c:v>
                </c:pt>
                <c:pt idx="7">
                  <c:v>1270</c:v>
                </c:pt>
                <c:pt idx="8">
                  <c:v>1402</c:v>
                </c:pt>
                <c:pt idx="9">
                  <c:v>1424</c:v>
                </c:pt>
                <c:pt idx="10">
                  <c:v>1501</c:v>
                </c:pt>
                <c:pt idx="11">
                  <c:v>1161</c:v>
                </c:pt>
                <c:pt idx="12">
                  <c:v>686</c:v>
                </c:pt>
                <c:pt idx="13">
                  <c:v>284</c:v>
                </c:pt>
                <c:pt idx="14">
                  <c:v>152</c:v>
                </c:pt>
                <c:pt idx="15">
                  <c:v>55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C-4CC7-A18B-A5538F8A117F}"/>
            </c:ext>
          </c:extLst>
        </c:ser>
        <c:ser>
          <c:idx val="1"/>
          <c:order val="1"/>
          <c:tx>
            <c:strRef>
              <c:f>'Table 8.12'!$S$62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8.12'!$Y$63:$Y$79</c:f>
              <c:numCache>
                <c:formatCode>#,##0</c:formatCode>
                <c:ptCount val="17"/>
                <c:pt idx="0">
                  <c:v>10</c:v>
                </c:pt>
                <c:pt idx="1">
                  <c:v>382</c:v>
                </c:pt>
                <c:pt idx="2">
                  <c:v>1080</c:v>
                </c:pt>
                <c:pt idx="3">
                  <c:v>1339</c:v>
                </c:pt>
                <c:pt idx="4">
                  <c:v>1373</c:v>
                </c:pt>
                <c:pt idx="5">
                  <c:v>1136</c:v>
                </c:pt>
                <c:pt idx="6">
                  <c:v>1075</c:v>
                </c:pt>
                <c:pt idx="7">
                  <c:v>1363</c:v>
                </c:pt>
                <c:pt idx="8">
                  <c:v>1539</c:v>
                </c:pt>
                <c:pt idx="9">
                  <c:v>1540</c:v>
                </c:pt>
                <c:pt idx="10">
                  <c:v>1429</c:v>
                </c:pt>
                <c:pt idx="11">
                  <c:v>1026</c:v>
                </c:pt>
                <c:pt idx="12">
                  <c:v>456</c:v>
                </c:pt>
                <c:pt idx="13">
                  <c:v>162</c:v>
                </c:pt>
                <c:pt idx="14">
                  <c:v>113</c:v>
                </c:pt>
                <c:pt idx="15">
                  <c:v>57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C-4CC7-A18B-A5538F8A1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8.12'!$Y$83:$Y$90</c:f>
              <c:numCache>
                <c:formatCode>#,##0</c:formatCode>
                <c:ptCount val="8"/>
                <c:pt idx="0">
                  <c:v>1094</c:v>
                </c:pt>
                <c:pt idx="1">
                  <c:v>758</c:v>
                </c:pt>
                <c:pt idx="2">
                  <c:v>1906</c:v>
                </c:pt>
                <c:pt idx="3">
                  <c:v>436</c:v>
                </c:pt>
                <c:pt idx="4">
                  <c:v>305</c:v>
                </c:pt>
                <c:pt idx="5">
                  <c:v>479</c:v>
                </c:pt>
                <c:pt idx="6">
                  <c:v>1071</c:v>
                </c:pt>
                <c:pt idx="7">
                  <c:v>1833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B-4927-8720-A1F1B5F39339}"/>
            </c:ext>
          </c:extLst>
        </c:ser>
        <c:ser>
          <c:idx val="1"/>
          <c:order val="1"/>
          <c:tx>
            <c:strRef>
              <c:f>'Table 8.12'!$S$92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8.12'!$Y$93:$Y$100</c:f>
              <c:numCache>
                <c:formatCode>#,##0</c:formatCode>
                <c:ptCount val="8"/>
                <c:pt idx="0">
                  <c:v>663</c:v>
                </c:pt>
                <c:pt idx="1">
                  <c:v>1691</c:v>
                </c:pt>
                <c:pt idx="2">
                  <c:v>342</c:v>
                </c:pt>
                <c:pt idx="3">
                  <c:v>1448</c:v>
                </c:pt>
                <c:pt idx="4">
                  <c:v>1494</c:v>
                </c:pt>
                <c:pt idx="5">
                  <c:v>989</c:v>
                </c:pt>
                <c:pt idx="6">
                  <c:v>70</c:v>
                </c:pt>
                <c:pt idx="7">
                  <c:v>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FB-4927-8720-A1F1B5F39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8.12'!$U$8:$Y$8</c:f>
              <c:numCache>
                <c:formatCode>General</c:formatCode>
                <c:ptCount val="5"/>
                <c:pt idx="0">
                  <c:v>31142</c:v>
                </c:pt>
                <c:pt idx="1">
                  <c:v>32324.29</c:v>
                </c:pt>
                <c:pt idx="2">
                  <c:v>33420</c:v>
                </c:pt>
                <c:pt idx="3">
                  <c:v>35031.43</c:v>
                </c:pt>
                <c:pt idx="4">
                  <c:v>35795.360000000001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EF-441F-81A6-61C32C2F712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EF-441F-81A6-61C32C2F7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8.12'!$T$4:$Y$4</c:f>
              <c:numCache>
                <c:formatCode>#,##0</c:formatCode>
                <c:ptCount val="6"/>
                <c:pt idx="0">
                  <c:v>26996</c:v>
                </c:pt>
                <c:pt idx="1">
                  <c:v>26805</c:v>
                </c:pt>
                <c:pt idx="2">
                  <c:v>27223</c:v>
                </c:pt>
                <c:pt idx="3">
                  <c:v>28033</c:v>
                </c:pt>
                <c:pt idx="4">
                  <c:v>27901</c:v>
                </c:pt>
                <c:pt idx="5">
                  <c:v>28912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B-405C-AB5B-53FA21062334}"/>
            </c:ext>
          </c:extLst>
        </c:ser>
        <c:ser>
          <c:idx val="1"/>
          <c:order val="1"/>
          <c:tx>
            <c:strRef>
              <c:f>'Table 8.12'!$S$7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8.12'!$T$7:$Y$7</c:f>
              <c:numCache>
                <c:formatCode>#,##0</c:formatCode>
                <c:ptCount val="6"/>
                <c:pt idx="0">
                  <c:v>18957</c:v>
                </c:pt>
                <c:pt idx="1">
                  <c:v>19005</c:v>
                </c:pt>
                <c:pt idx="2">
                  <c:v>19290</c:v>
                </c:pt>
                <c:pt idx="3">
                  <c:v>19532</c:v>
                </c:pt>
                <c:pt idx="4">
                  <c:v>19611</c:v>
                </c:pt>
                <c:pt idx="5">
                  <c:v>20036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B-405C-AB5B-53FA21062334}"/>
            </c:ext>
          </c:extLst>
        </c:ser>
        <c:ser>
          <c:idx val="2"/>
          <c:order val="2"/>
          <c:tx>
            <c:strRef>
              <c:f>'Table 8.12'!$S$11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8.12'!$T$11:$Y$11</c:f>
              <c:numCache>
                <c:formatCode>#,##0</c:formatCode>
                <c:ptCount val="6"/>
                <c:pt idx="0">
                  <c:v>22628</c:v>
                </c:pt>
                <c:pt idx="1">
                  <c:v>22494</c:v>
                </c:pt>
                <c:pt idx="2">
                  <c:v>22921</c:v>
                </c:pt>
                <c:pt idx="3">
                  <c:v>23812</c:v>
                </c:pt>
                <c:pt idx="4">
                  <c:v>23719</c:v>
                </c:pt>
                <c:pt idx="5">
                  <c:v>24602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2B-405C-AB5B-53FA21062334}"/>
            </c:ext>
          </c:extLst>
        </c:ser>
        <c:ser>
          <c:idx val="3"/>
          <c:order val="3"/>
          <c:tx>
            <c:strRef>
              <c:f>'Table 8.12'!$S$12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8.12'!$T$12:$Y$12</c:f>
              <c:numCache>
                <c:formatCode>#,##0</c:formatCode>
                <c:ptCount val="6"/>
                <c:pt idx="0">
                  <c:v>4368</c:v>
                </c:pt>
                <c:pt idx="1">
                  <c:v>4310</c:v>
                </c:pt>
                <c:pt idx="2">
                  <c:v>4302</c:v>
                </c:pt>
                <c:pt idx="3">
                  <c:v>4224</c:v>
                </c:pt>
                <c:pt idx="4">
                  <c:v>4180</c:v>
                </c:pt>
                <c:pt idx="5">
                  <c:v>4310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2B-405C-AB5B-53FA21062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8.12'!$AA$15:$AA$33</c:f>
              <c:numCache>
                <c:formatCode>0.0%</c:formatCode>
                <c:ptCount val="19"/>
                <c:pt idx="0">
                  <c:v>8.1177365799667958E-2</c:v>
                </c:pt>
                <c:pt idx="1">
                  <c:v>3.251245157719978E-3</c:v>
                </c:pt>
                <c:pt idx="2">
                  <c:v>8.9582180409518541E-2</c:v>
                </c:pt>
                <c:pt idx="3">
                  <c:v>8.3356391809629223E-3</c:v>
                </c:pt>
                <c:pt idx="4">
                  <c:v>6.3745157719977866E-2</c:v>
                </c:pt>
                <c:pt idx="5">
                  <c:v>2.9537908135030436E-2</c:v>
                </c:pt>
                <c:pt idx="6">
                  <c:v>8.7991145545102373E-2</c:v>
                </c:pt>
                <c:pt idx="7">
                  <c:v>7.9136690647482008E-2</c:v>
                </c:pt>
                <c:pt idx="8">
                  <c:v>3.3619258439402326E-2</c:v>
                </c:pt>
                <c:pt idx="9">
                  <c:v>5.2919203099059215E-3</c:v>
                </c:pt>
                <c:pt idx="10">
                  <c:v>2.8742390702822359E-2</c:v>
                </c:pt>
                <c:pt idx="11">
                  <c:v>1.622163807415606E-2</c:v>
                </c:pt>
                <c:pt idx="12">
                  <c:v>3.1682346430547868E-2</c:v>
                </c:pt>
                <c:pt idx="13">
                  <c:v>5.6032097399003875E-2</c:v>
                </c:pt>
                <c:pt idx="14">
                  <c:v>4.2093248478140562E-2</c:v>
                </c:pt>
                <c:pt idx="15">
                  <c:v>6.4298561151079139E-2</c:v>
                </c:pt>
                <c:pt idx="16">
                  <c:v>0.11822080796900941</c:v>
                </c:pt>
                <c:pt idx="17">
                  <c:v>9.7883231876037639E-3</c:v>
                </c:pt>
                <c:pt idx="18">
                  <c:v>2.5076092971776424E-2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CD-4D2E-A738-096BB6A63D5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CD-4D2E-A738-096BB6A63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8.12'!$Y$44:$Y$60</c:f>
              <c:numCache>
                <c:formatCode>#,##0</c:formatCode>
                <c:ptCount val="17"/>
                <c:pt idx="0">
                  <c:v>13</c:v>
                </c:pt>
                <c:pt idx="1">
                  <c:v>418</c:v>
                </c:pt>
                <c:pt idx="2">
                  <c:v>1113</c:v>
                </c:pt>
                <c:pt idx="3">
                  <c:v>1415</c:v>
                </c:pt>
                <c:pt idx="4">
                  <c:v>1535</c:v>
                </c:pt>
                <c:pt idx="5">
                  <c:v>1257</c:v>
                </c:pt>
                <c:pt idx="6">
                  <c:v>1056</c:v>
                </c:pt>
                <c:pt idx="7">
                  <c:v>1270</c:v>
                </c:pt>
                <c:pt idx="8">
                  <c:v>1402</c:v>
                </c:pt>
                <c:pt idx="9">
                  <c:v>1424</c:v>
                </c:pt>
                <c:pt idx="10">
                  <c:v>1501</c:v>
                </c:pt>
                <c:pt idx="11">
                  <c:v>1161</c:v>
                </c:pt>
                <c:pt idx="12">
                  <c:v>686</c:v>
                </c:pt>
                <c:pt idx="13">
                  <c:v>284</c:v>
                </c:pt>
                <c:pt idx="14">
                  <c:v>152</c:v>
                </c:pt>
                <c:pt idx="15">
                  <c:v>55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9-466B-BBFD-03CD53C86AEA}"/>
            </c:ext>
          </c:extLst>
        </c:ser>
        <c:ser>
          <c:idx val="1"/>
          <c:order val="1"/>
          <c:tx>
            <c:strRef>
              <c:f>'Table 8.12'!$S$62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8.12'!$Y$63:$Y$79</c:f>
              <c:numCache>
                <c:formatCode>#,##0</c:formatCode>
                <c:ptCount val="17"/>
                <c:pt idx="0">
                  <c:v>10</c:v>
                </c:pt>
                <c:pt idx="1">
                  <c:v>382</c:v>
                </c:pt>
                <c:pt idx="2">
                  <c:v>1080</c:v>
                </c:pt>
                <c:pt idx="3">
                  <c:v>1339</c:v>
                </c:pt>
                <c:pt idx="4">
                  <c:v>1373</c:v>
                </c:pt>
                <c:pt idx="5">
                  <c:v>1136</c:v>
                </c:pt>
                <c:pt idx="6">
                  <c:v>1075</c:v>
                </c:pt>
                <c:pt idx="7">
                  <c:v>1363</c:v>
                </c:pt>
                <c:pt idx="8">
                  <c:v>1539</c:v>
                </c:pt>
                <c:pt idx="9">
                  <c:v>1540</c:v>
                </c:pt>
                <c:pt idx="10">
                  <c:v>1429</c:v>
                </c:pt>
                <c:pt idx="11">
                  <c:v>1026</c:v>
                </c:pt>
                <c:pt idx="12">
                  <c:v>456</c:v>
                </c:pt>
                <c:pt idx="13">
                  <c:v>162</c:v>
                </c:pt>
                <c:pt idx="14">
                  <c:v>113</c:v>
                </c:pt>
                <c:pt idx="15">
                  <c:v>57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9-466B-BBFD-03CD53C86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8.12'!$Y$83:$Y$90</c:f>
              <c:numCache>
                <c:formatCode>#,##0</c:formatCode>
                <c:ptCount val="8"/>
                <c:pt idx="0">
                  <c:v>1094</c:v>
                </c:pt>
                <c:pt idx="1">
                  <c:v>758</c:v>
                </c:pt>
                <c:pt idx="2">
                  <c:v>1906</c:v>
                </c:pt>
                <c:pt idx="3">
                  <c:v>436</c:v>
                </c:pt>
                <c:pt idx="4">
                  <c:v>305</c:v>
                </c:pt>
                <c:pt idx="5">
                  <c:v>479</c:v>
                </c:pt>
                <c:pt idx="6">
                  <c:v>1071</c:v>
                </c:pt>
                <c:pt idx="7">
                  <c:v>1833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D-45CE-9AEC-9ED5718051EC}"/>
            </c:ext>
          </c:extLst>
        </c:ser>
        <c:ser>
          <c:idx val="1"/>
          <c:order val="1"/>
          <c:tx>
            <c:strRef>
              <c:f>'Table 8.12'!$S$92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8.12'!$Y$93:$Y$100</c:f>
              <c:numCache>
                <c:formatCode>#,##0</c:formatCode>
                <c:ptCount val="8"/>
                <c:pt idx="0">
                  <c:v>663</c:v>
                </c:pt>
                <c:pt idx="1">
                  <c:v>1691</c:v>
                </c:pt>
                <c:pt idx="2">
                  <c:v>342</c:v>
                </c:pt>
                <c:pt idx="3">
                  <c:v>1448</c:v>
                </c:pt>
                <c:pt idx="4">
                  <c:v>1494</c:v>
                </c:pt>
                <c:pt idx="5">
                  <c:v>989</c:v>
                </c:pt>
                <c:pt idx="6">
                  <c:v>70</c:v>
                </c:pt>
                <c:pt idx="7">
                  <c:v>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D-45CE-9AEC-9ED571805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8.2'!$AA$15:$AA$33</c:f>
              <c:numCache>
                <c:formatCode>0.0%</c:formatCode>
                <c:ptCount val="19"/>
                <c:pt idx="0">
                  <c:v>0.11109775159312252</c:v>
                </c:pt>
                <c:pt idx="1">
                  <c:v>8.0557893471203557E-3</c:v>
                </c:pt>
                <c:pt idx="2">
                  <c:v>8.7411326199350728E-2</c:v>
                </c:pt>
                <c:pt idx="3">
                  <c:v>4.6891908139954312E-3</c:v>
                </c:pt>
                <c:pt idx="4">
                  <c:v>4.5449080197186485E-2</c:v>
                </c:pt>
                <c:pt idx="5">
                  <c:v>3.8595647469039318E-2</c:v>
                </c:pt>
                <c:pt idx="6">
                  <c:v>6.5889142719730676E-2</c:v>
                </c:pt>
                <c:pt idx="7">
                  <c:v>6.0358302272454013E-2</c:v>
                </c:pt>
                <c:pt idx="8">
                  <c:v>2.8616087531561862E-2</c:v>
                </c:pt>
                <c:pt idx="9">
                  <c:v>3.7273055188168812E-3</c:v>
                </c:pt>
                <c:pt idx="10">
                  <c:v>1.7915113622700492E-2</c:v>
                </c:pt>
                <c:pt idx="11">
                  <c:v>1.4788986413370205E-2</c:v>
                </c:pt>
                <c:pt idx="12">
                  <c:v>2.5850667307923531E-2</c:v>
                </c:pt>
                <c:pt idx="13">
                  <c:v>3.5108813274017076E-2</c:v>
                </c:pt>
                <c:pt idx="14">
                  <c:v>0.10556691114584586</c:v>
                </c:pt>
                <c:pt idx="15">
                  <c:v>5.8314296020199594E-2</c:v>
                </c:pt>
                <c:pt idx="16">
                  <c:v>0.11747024167368042</c:v>
                </c:pt>
                <c:pt idx="17">
                  <c:v>1.7554406637008538E-2</c:v>
                </c:pt>
                <c:pt idx="18">
                  <c:v>2.0560298184441505E-2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C-493B-93F4-76230DA71B5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FC-493B-93F4-76230DA71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8.12'!$T$8:$Y$8</c:f>
              <c:numCache>
                <c:formatCode>General</c:formatCode>
                <c:ptCount val="6"/>
                <c:pt idx="0">
                  <c:v>30186.5</c:v>
                </c:pt>
                <c:pt idx="1">
                  <c:v>31142</c:v>
                </c:pt>
                <c:pt idx="2">
                  <c:v>32324.29</c:v>
                </c:pt>
                <c:pt idx="3">
                  <c:v>33420</c:v>
                </c:pt>
                <c:pt idx="4">
                  <c:v>35031.43</c:v>
                </c:pt>
                <c:pt idx="5">
                  <c:v>35795.360000000001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01-4D65-837C-F68CDE43AC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01-4D65-837C-F68CDE43A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8.13'!$U$4:$Y$4</c:f>
              <c:numCache>
                <c:formatCode>#,##0</c:formatCode>
                <c:ptCount val="5"/>
                <c:pt idx="0">
                  <c:v>63401</c:v>
                </c:pt>
                <c:pt idx="1">
                  <c:v>65321</c:v>
                </c:pt>
                <c:pt idx="2">
                  <c:v>68163</c:v>
                </c:pt>
                <c:pt idx="3">
                  <c:v>71333</c:v>
                </c:pt>
                <c:pt idx="4">
                  <c:v>77845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C-4863-88CE-E530F5A81B47}"/>
            </c:ext>
          </c:extLst>
        </c:ser>
        <c:ser>
          <c:idx val="1"/>
          <c:order val="1"/>
          <c:tx>
            <c:strRef>
              <c:f>'Table 8.13'!$S$7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8.13'!$U$7:$Y$7</c:f>
              <c:numCache>
                <c:formatCode>#,##0</c:formatCode>
                <c:ptCount val="5"/>
                <c:pt idx="0">
                  <c:v>46160</c:v>
                </c:pt>
                <c:pt idx="1">
                  <c:v>47610</c:v>
                </c:pt>
                <c:pt idx="2">
                  <c:v>49568</c:v>
                </c:pt>
                <c:pt idx="3">
                  <c:v>52167</c:v>
                </c:pt>
                <c:pt idx="4">
                  <c:v>55798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C-4863-88CE-E530F5A81B47}"/>
            </c:ext>
          </c:extLst>
        </c:ser>
        <c:ser>
          <c:idx val="2"/>
          <c:order val="2"/>
          <c:tx>
            <c:strRef>
              <c:f>'Table 8.13'!$S$11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8.13'!$U$11:$Y$11</c:f>
              <c:numCache>
                <c:formatCode>#,##0</c:formatCode>
                <c:ptCount val="5"/>
                <c:pt idx="0">
                  <c:v>55923</c:v>
                </c:pt>
                <c:pt idx="1">
                  <c:v>57807</c:v>
                </c:pt>
                <c:pt idx="2">
                  <c:v>60674</c:v>
                </c:pt>
                <c:pt idx="3">
                  <c:v>63660</c:v>
                </c:pt>
                <c:pt idx="4">
                  <c:v>69661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C-4863-88CE-E530F5A81B47}"/>
            </c:ext>
          </c:extLst>
        </c:ser>
        <c:ser>
          <c:idx val="3"/>
          <c:order val="3"/>
          <c:tx>
            <c:strRef>
              <c:f>'Table 8.13'!$S$12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8.13'!$U$12:$Y$12</c:f>
              <c:numCache>
                <c:formatCode>#,##0</c:formatCode>
                <c:ptCount val="5"/>
                <c:pt idx="0">
                  <c:v>7481</c:v>
                </c:pt>
                <c:pt idx="1">
                  <c:v>7516</c:v>
                </c:pt>
                <c:pt idx="2">
                  <c:v>7490</c:v>
                </c:pt>
                <c:pt idx="3">
                  <c:v>7670</c:v>
                </c:pt>
                <c:pt idx="4">
                  <c:v>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C-4863-88CE-E530F5A81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8.13'!$AA$15:$AA$33</c:f>
              <c:numCache>
                <c:formatCode>0.0%</c:formatCode>
                <c:ptCount val="19"/>
                <c:pt idx="0">
                  <c:v>2.0746354936090949E-2</c:v>
                </c:pt>
                <c:pt idx="1">
                  <c:v>2.4150555591239001E-3</c:v>
                </c:pt>
                <c:pt idx="2">
                  <c:v>8.7995375425525088E-2</c:v>
                </c:pt>
                <c:pt idx="3">
                  <c:v>7.6690860042391935E-3</c:v>
                </c:pt>
                <c:pt idx="4">
                  <c:v>9.8028132828055753E-2</c:v>
                </c:pt>
                <c:pt idx="5">
                  <c:v>5.3233990622390648E-2</c:v>
                </c:pt>
                <c:pt idx="6">
                  <c:v>9.897873980345559E-2</c:v>
                </c:pt>
                <c:pt idx="7">
                  <c:v>5.3400989145096021E-2</c:v>
                </c:pt>
                <c:pt idx="8">
                  <c:v>3.9283190956387694E-2</c:v>
                </c:pt>
                <c:pt idx="9">
                  <c:v>1.1214593101676409E-2</c:v>
                </c:pt>
                <c:pt idx="10">
                  <c:v>3.1614104952148503E-2</c:v>
                </c:pt>
                <c:pt idx="11">
                  <c:v>2.0309589569015352E-2</c:v>
                </c:pt>
                <c:pt idx="12">
                  <c:v>5.2296229687198922E-2</c:v>
                </c:pt>
                <c:pt idx="13">
                  <c:v>8.3023957864988118E-2</c:v>
                </c:pt>
                <c:pt idx="14">
                  <c:v>3.9501573639925493E-2</c:v>
                </c:pt>
                <c:pt idx="15">
                  <c:v>6.7082021966728758E-2</c:v>
                </c:pt>
                <c:pt idx="16">
                  <c:v>9.5780075791637234E-2</c:v>
                </c:pt>
                <c:pt idx="17">
                  <c:v>1.9448904875072261E-2</c:v>
                </c:pt>
                <c:pt idx="18">
                  <c:v>3.3785085747318387E-2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3-4040-9CCB-50C76396454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93-4040-9CCB-50C763964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8.13'!$Y$44:$Y$60</c:f>
              <c:numCache>
                <c:formatCode>#,##0</c:formatCode>
                <c:ptCount val="17"/>
                <c:pt idx="0">
                  <c:v>23</c:v>
                </c:pt>
                <c:pt idx="1">
                  <c:v>774</c:v>
                </c:pt>
                <c:pt idx="2">
                  <c:v>2595</c:v>
                </c:pt>
                <c:pt idx="3">
                  <c:v>3815</c:v>
                </c:pt>
                <c:pt idx="4">
                  <c:v>5138</c:v>
                </c:pt>
                <c:pt idx="5">
                  <c:v>5415</c:v>
                </c:pt>
                <c:pt idx="6">
                  <c:v>4637</c:v>
                </c:pt>
                <c:pt idx="7">
                  <c:v>4105</c:v>
                </c:pt>
                <c:pt idx="8">
                  <c:v>4047</c:v>
                </c:pt>
                <c:pt idx="9">
                  <c:v>3388</c:v>
                </c:pt>
                <c:pt idx="10">
                  <c:v>2821</c:v>
                </c:pt>
                <c:pt idx="11">
                  <c:v>2000</c:v>
                </c:pt>
                <c:pt idx="12">
                  <c:v>991</c:v>
                </c:pt>
                <c:pt idx="13">
                  <c:v>427</c:v>
                </c:pt>
                <c:pt idx="14">
                  <c:v>168</c:v>
                </c:pt>
                <c:pt idx="15">
                  <c:v>94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16-42A2-8D39-C228B4C9A65B}"/>
            </c:ext>
          </c:extLst>
        </c:ser>
        <c:ser>
          <c:idx val="1"/>
          <c:order val="1"/>
          <c:tx>
            <c:strRef>
              <c:f>'Table 8.13'!$S$62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8.13'!$Y$63:$Y$79</c:f>
              <c:numCache>
                <c:formatCode>#,##0</c:formatCode>
                <c:ptCount val="17"/>
                <c:pt idx="0">
                  <c:v>17</c:v>
                </c:pt>
                <c:pt idx="1">
                  <c:v>922</c:v>
                </c:pt>
                <c:pt idx="2">
                  <c:v>2496</c:v>
                </c:pt>
                <c:pt idx="3">
                  <c:v>3983</c:v>
                </c:pt>
                <c:pt idx="4">
                  <c:v>4805</c:v>
                </c:pt>
                <c:pt idx="5">
                  <c:v>4489</c:v>
                </c:pt>
                <c:pt idx="6">
                  <c:v>3820</c:v>
                </c:pt>
                <c:pt idx="7">
                  <c:v>3900</c:v>
                </c:pt>
                <c:pt idx="8">
                  <c:v>3945</c:v>
                </c:pt>
                <c:pt idx="9">
                  <c:v>3456</c:v>
                </c:pt>
                <c:pt idx="10">
                  <c:v>2626</c:v>
                </c:pt>
                <c:pt idx="11">
                  <c:v>1690</c:v>
                </c:pt>
                <c:pt idx="12">
                  <c:v>700</c:v>
                </c:pt>
                <c:pt idx="13">
                  <c:v>267</c:v>
                </c:pt>
                <c:pt idx="14">
                  <c:v>133</c:v>
                </c:pt>
                <c:pt idx="15">
                  <c:v>56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16-42A2-8D39-C228B4C9A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8.13'!$Y$83:$Y$90</c:f>
              <c:numCache>
                <c:formatCode>#,##0</c:formatCode>
                <c:ptCount val="8"/>
                <c:pt idx="0">
                  <c:v>3630</c:v>
                </c:pt>
                <c:pt idx="1">
                  <c:v>2826</c:v>
                </c:pt>
                <c:pt idx="2">
                  <c:v>6505</c:v>
                </c:pt>
                <c:pt idx="3">
                  <c:v>1117</c:v>
                </c:pt>
                <c:pt idx="4">
                  <c:v>1315</c:v>
                </c:pt>
                <c:pt idx="5">
                  <c:v>1505</c:v>
                </c:pt>
                <c:pt idx="6">
                  <c:v>3064</c:v>
                </c:pt>
                <c:pt idx="7">
                  <c:v>3381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B9-4FAA-A842-87E3E33196B5}"/>
            </c:ext>
          </c:extLst>
        </c:ser>
        <c:ser>
          <c:idx val="1"/>
          <c:order val="1"/>
          <c:tx>
            <c:strRef>
              <c:f>'Table 8.13'!$S$92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8.13'!$Y$93:$Y$100</c:f>
              <c:numCache>
                <c:formatCode>#,##0</c:formatCode>
                <c:ptCount val="8"/>
                <c:pt idx="0">
                  <c:v>2291</c:v>
                </c:pt>
                <c:pt idx="1">
                  <c:v>4446</c:v>
                </c:pt>
                <c:pt idx="2">
                  <c:v>1069</c:v>
                </c:pt>
                <c:pt idx="3">
                  <c:v>3913</c:v>
                </c:pt>
                <c:pt idx="4">
                  <c:v>5169</c:v>
                </c:pt>
                <c:pt idx="5">
                  <c:v>2926</c:v>
                </c:pt>
                <c:pt idx="6">
                  <c:v>420</c:v>
                </c:pt>
                <c:pt idx="7">
                  <c:v>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B9-4FAA-A842-87E3E3319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8.13'!$U$8:$Y$8</c:f>
              <c:numCache>
                <c:formatCode>General</c:formatCode>
                <c:ptCount val="5"/>
                <c:pt idx="0">
                  <c:v>38955.24</c:v>
                </c:pt>
                <c:pt idx="1">
                  <c:v>39536.019999999997</c:v>
                </c:pt>
                <c:pt idx="2">
                  <c:v>41184</c:v>
                </c:pt>
                <c:pt idx="3">
                  <c:v>42606.28</c:v>
                </c:pt>
                <c:pt idx="4">
                  <c:v>42867.24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70-461E-9D2E-BDDFA04D591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70-461E-9D2E-BDDFA04D5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8.13'!$T$4:$Y$4</c:f>
              <c:numCache>
                <c:formatCode>#,##0</c:formatCode>
                <c:ptCount val="6"/>
                <c:pt idx="0">
                  <c:v>60548</c:v>
                </c:pt>
                <c:pt idx="1">
                  <c:v>63401</c:v>
                </c:pt>
                <c:pt idx="2">
                  <c:v>65321</c:v>
                </c:pt>
                <c:pt idx="3">
                  <c:v>68163</c:v>
                </c:pt>
                <c:pt idx="4">
                  <c:v>71333</c:v>
                </c:pt>
                <c:pt idx="5">
                  <c:v>77845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CD-40F2-AF1A-FF3DAAD1714B}"/>
            </c:ext>
          </c:extLst>
        </c:ser>
        <c:ser>
          <c:idx val="1"/>
          <c:order val="1"/>
          <c:tx>
            <c:strRef>
              <c:f>'Table 8.13'!$S$7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8.13'!$T$7:$Y$7</c:f>
              <c:numCache>
                <c:formatCode>#,##0</c:formatCode>
                <c:ptCount val="6"/>
                <c:pt idx="0">
                  <c:v>44291</c:v>
                </c:pt>
                <c:pt idx="1">
                  <c:v>46160</c:v>
                </c:pt>
                <c:pt idx="2">
                  <c:v>47610</c:v>
                </c:pt>
                <c:pt idx="3">
                  <c:v>49568</c:v>
                </c:pt>
                <c:pt idx="4">
                  <c:v>52167</c:v>
                </c:pt>
                <c:pt idx="5">
                  <c:v>55798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CD-40F2-AF1A-FF3DAAD1714B}"/>
            </c:ext>
          </c:extLst>
        </c:ser>
        <c:ser>
          <c:idx val="2"/>
          <c:order val="2"/>
          <c:tx>
            <c:strRef>
              <c:f>'Table 8.13'!$S$11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8.13'!$T$11:$Y$11</c:f>
              <c:numCache>
                <c:formatCode>#,##0</c:formatCode>
                <c:ptCount val="6"/>
                <c:pt idx="0">
                  <c:v>53200</c:v>
                </c:pt>
                <c:pt idx="1">
                  <c:v>55923</c:v>
                </c:pt>
                <c:pt idx="2">
                  <c:v>57807</c:v>
                </c:pt>
                <c:pt idx="3">
                  <c:v>60674</c:v>
                </c:pt>
                <c:pt idx="4">
                  <c:v>63660</c:v>
                </c:pt>
                <c:pt idx="5">
                  <c:v>69661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CD-40F2-AF1A-FF3DAAD1714B}"/>
            </c:ext>
          </c:extLst>
        </c:ser>
        <c:ser>
          <c:idx val="3"/>
          <c:order val="3"/>
          <c:tx>
            <c:strRef>
              <c:f>'Table 8.13'!$S$12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8.13'!$T$12:$Y$12</c:f>
              <c:numCache>
                <c:formatCode>#,##0</c:formatCode>
                <c:ptCount val="6"/>
                <c:pt idx="0">
                  <c:v>7348</c:v>
                </c:pt>
                <c:pt idx="1">
                  <c:v>7481</c:v>
                </c:pt>
                <c:pt idx="2">
                  <c:v>7516</c:v>
                </c:pt>
                <c:pt idx="3">
                  <c:v>7490</c:v>
                </c:pt>
                <c:pt idx="4">
                  <c:v>7670</c:v>
                </c:pt>
                <c:pt idx="5">
                  <c:v>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CD-40F2-AF1A-FF3DAAD17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8.13'!$AA$15:$AA$33</c:f>
              <c:numCache>
                <c:formatCode>0.0%</c:formatCode>
                <c:ptCount val="19"/>
                <c:pt idx="0">
                  <c:v>2.0746354936090949E-2</c:v>
                </c:pt>
                <c:pt idx="1">
                  <c:v>2.4150555591239001E-3</c:v>
                </c:pt>
                <c:pt idx="2">
                  <c:v>8.7995375425525088E-2</c:v>
                </c:pt>
                <c:pt idx="3">
                  <c:v>7.6690860042391935E-3</c:v>
                </c:pt>
                <c:pt idx="4">
                  <c:v>9.8028132828055753E-2</c:v>
                </c:pt>
                <c:pt idx="5">
                  <c:v>5.3233990622390648E-2</c:v>
                </c:pt>
                <c:pt idx="6">
                  <c:v>9.897873980345559E-2</c:v>
                </c:pt>
                <c:pt idx="7">
                  <c:v>5.3400989145096021E-2</c:v>
                </c:pt>
                <c:pt idx="8">
                  <c:v>3.9283190956387694E-2</c:v>
                </c:pt>
                <c:pt idx="9">
                  <c:v>1.1214593101676409E-2</c:v>
                </c:pt>
                <c:pt idx="10">
                  <c:v>3.1614104952148503E-2</c:v>
                </c:pt>
                <c:pt idx="11">
                  <c:v>2.0309589569015352E-2</c:v>
                </c:pt>
                <c:pt idx="12">
                  <c:v>5.2296229687198922E-2</c:v>
                </c:pt>
                <c:pt idx="13">
                  <c:v>8.3023957864988118E-2</c:v>
                </c:pt>
                <c:pt idx="14">
                  <c:v>3.9501573639925493E-2</c:v>
                </c:pt>
                <c:pt idx="15">
                  <c:v>6.7082021966728758E-2</c:v>
                </c:pt>
                <c:pt idx="16">
                  <c:v>9.5780075791637234E-2</c:v>
                </c:pt>
                <c:pt idx="17">
                  <c:v>1.9448904875072261E-2</c:v>
                </c:pt>
                <c:pt idx="18">
                  <c:v>3.3785085747318387E-2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0-4960-B34E-58261870BD8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0-4960-B34E-58261870B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8.13'!$Y$44:$Y$60</c:f>
              <c:numCache>
                <c:formatCode>#,##0</c:formatCode>
                <c:ptCount val="17"/>
                <c:pt idx="0">
                  <c:v>23</c:v>
                </c:pt>
                <c:pt idx="1">
                  <c:v>774</c:v>
                </c:pt>
                <c:pt idx="2">
                  <c:v>2595</c:v>
                </c:pt>
                <c:pt idx="3">
                  <c:v>3815</c:v>
                </c:pt>
                <c:pt idx="4">
                  <c:v>5138</c:v>
                </c:pt>
                <c:pt idx="5">
                  <c:v>5415</c:v>
                </c:pt>
                <c:pt idx="6">
                  <c:v>4637</c:v>
                </c:pt>
                <c:pt idx="7">
                  <c:v>4105</c:v>
                </c:pt>
                <c:pt idx="8">
                  <c:v>4047</c:v>
                </c:pt>
                <c:pt idx="9">
                  <c:v>3388</c:v>
                </c:pt>
                <c:pt idx="10">
                  <c:v>2821</c:v>
                </c:pt>
                <c:pt idx="11">
                  <c:v>2000</c:v>
                </c:pt>
                <c:pt idx="12">
                  <c:v>991</c:v>
                </c:pt>
                <c:pt idx="13">
                  <c:v>427</c:v>
                </c:pt>
                <c:pt idx="14">
                  <c:v>168</c:v>
                </c:pt>
                <c:pt idx="15">
                  <c:v>94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1-4EB7-B5DF-20D47CA02229}"/>
            </c:ext>
          </c:extLst>
        </c:ser>
        <c:ser>
          <c:idx val="1"/>
          <c:order val="1"/>
          <c:tx>
            <c:strRef>
              <c:f>'Table 8.13'!$S$62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8.13'!$Y$63:$Y$79</c:f>
              <c:numCache>
                <c:formatCode>#,##0</c:formatCode>
                <c:ptCount val="17"/>
                <c:pt idx="0">
                  <c:v>17</c:v>
                </c:pt>
                <c:pt idx="1">
                  <c:v>922</c:v>
                </c:pt>
                <c:pt idx="2">
                  <c:v>2496</c:v>
                </c:pt>
                <c:pt idx="3">
                  <c:v>3983</c:v>
                </c:pt>
                <c:pt idx="4">
                  <c:v>4805</c:v>
                </c:pt>
                <c:pt idx="5">
                  <c:v>4489</c:v>
                </c:pt>
                <c:pt idx="6">
                  <c:v>3820</c:v>
                </c:pt>
                <c:pt idx="7">
                  <c:v>3900</c:v>
                </c:pt>
                <c:pt idx="8">
                  <c:v>3945</c:v>
                </c:pt>
                <c:pt idx="9">
                  <c:v>3456</c:v>
                </c:pt>
                <c:pt idx="10">
                  <c:v>2626</c:v>
                </c:pt>
                <c:pt idx="11">
                  <c:v>1690</c:v>
                </c:pt>
                <c:pt idx="12">
                  <c:v>700</c:v>
                </c:pt>
                <c:pt idx="13">
                  <c:v>267</c:v>
                </c:pt>
                <c:pt idx="14">
                  <c:v>133</c:v>
                </c:pt>
                <c:pt idx="15">
                  <c:v>56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1-4EB7-B5DF-20D47CA02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8.13'!$Y$83:$Y$90</c:f>
              <c:numCache>
                <c:formatCode>#,##0</c:formatCode>
                <c:ptCount val="8"/>
                <c:pt idx="0">
                  <c:v>3630</c:v>
                </c:pt>
                <c:pt idx="1">
                  <c:v>2826</c:v>
                </c:pt>
                <c:pt idx="2">
                  <c:v>6505</c:v>
                </c:pt>
                <c:pt idx="3">
                  <c:v>1117</c:v>
                </c:pt>
                <c:pt idx="4">
                  <c:v>1315</c:v>
                </c:pt>
                <c:pt idx="5">
                  <c:v>1505</c:v>
                </c:pt>
                <c:pt idx="6">
                  <c:v>3064</c:v>
                </c:pt>
                <c:pt idx="7">
                  <c:v>3381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8-4F93-BBBD-6EA01B9E5030}"/>
            </c:ext>
          </c:extLst>
        </c:ser>
        <c:ser>
          <c:idx val="1"/>
          <c:order val="1"/>
          <c:tx>
            <c:strRef>
              <c:f>'Table 8.13'!$S$92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8.13'!$Y$93:$Y$100</c:f>
              <c:numCache>
                <c:formatCode>#,##0</c:formatCode>
                <c:ptCount val="8"/>
                <c:pt idx="0">
                  <c:v>2291</c:v>
                </c:pt>
                <c:pt idx="1">
                  <c:v>4446</c:v>
                </c:pt>
                <c:pt idx="2">
                  <c:v>1069</c:v>
                </c:pt>
                <c:pt idx="3">
                  <c:v>3913</c:v>
                </c:pt>
                <c:pt idx="4">
                  <c:v>5169</c:v>
                </c:pt>
                <c:pt idx="5">
                  <c:v>2926</c:v>
                </c:pt>
                <c:pt idx="6">
                  <c:v>420</c:v>
                </c:pt>
                <c:pt idx="7">
                  <c:v>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28-4F93-BBBD-6EA01B9E5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8.2'!$Y$44:$Y$60</c:f>
              <c:numCache>
                <c:formatCode>#,##0</c:formatCode>
                <c:ptCount val="17"/>
                <c:pt idx="0">
                  <c:v>6</c:v>
                </c:pt>
                <c:pt idx="1">
                  <c:v>94</c:v>
                </c:pt>
                <c:pt idx="2">
                  <c:v>296</c:v>
                </c:pt>
                <c:pt idx="3">
                  <c:v>334</c:v>
                </c:pt>
                <c:pt idx="4">
                  <c:v>426</c:v>
                </c:pt>
                <c:pt idx="5">
                  <c:v>402</c:v>
                </c:pt>
                <c:pt idx="6">
                  <c:v>350</c:v>
                </c:pt>
                <c:pt idx="7">
                  <c:v>335</c:v>
                </c:pt>
                <c:pt idx="8">
                  <c:v>441</c:v>
                </c:pt>
                <c:pt idx="9">
                  <c:v>421</c:v>
                </c:pt>
                <c:pt idx="10">
                  <c:v>470</c:v>
                </c:pt>
                <c:pt idx="11">
                  <c:v>339</c:v>
                </c:pt>
                <c:pt idx="12">
                  <c:v>210</c:v>
                </c:pt>
                <c:pt idx="13">
                  <c:v>90</c:v>
                </c:pt>
                <c:pt idx="14">
                  <c:v>34</c:v>
                </c:pt>
                <c:pt idx="15">
                  <c:v>22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1-47D8-B1FC-FA84F86C08F5}"/>
            </c:ext>
          </c:extLst>
        </c:ser>
        <c:ser>
          <c:idx val="1"/>
          <c:order val="1"/>
          <c:tx>
            <c:strRef>
              <c:f>'Table 8.2'!$S$62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8.2'!$Y$63:$Y$79</c:f>
              <c:numCache>
                <c:formatCode>#,##0</c:formatCode>
                <c:ptCount val="17"/>
                <c:pt idx="0">
                  <c:v>4</c:v>
                </c:pt>
                <c:pt idx="1">
                  <c:v>117</c:v>
                </c:pt>
                <c:pt idx="2">
                  <c:v>296</c:v>
                </c:pt>
                <c:pt idx="3">
                  <c:v>299</c:v>
                </c:pt>
                <c:pt idx="4">
                  <c:v>451</c:v>
                </c:pt>
                <c:pt idx="5">
                  <c:v>325</c:v>
                </c:pt>
                <c:pt idx="6">
                  <c:v>345</c:v>
                </c:pt>
                <c:pt idx="7">
                  <c:v>368</c:v>
                </c:pt>
                <c:pt idx="8">
                  <c:v>442</c:v>
                </c:pt>
                <c:pt idx="9">
                  <c:v>431</c:v>
                </c:pt>
                <c:pt idx="10">
                  <c:v>386</c:v>
                </c:pt>
                <c:pt idx="11">
                  <c:v>285</c:v>
                </c:pt>
                <c:pt idx="12">
                  <c:v>161</c:v>
                </c:pt>
                <c:pt idx="13">
                  <c:v>52</c:v>
                </c:pt>
                <c:pt idx="14">
                  <c:v>31</c:v>
                </c:pt>
                <c:pt idx="15">
                  <c:v>22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1-47D8-B1FC-FA84F86C0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8.13'!$T$8:$Y$8</c:f>
              <c:numCache>
                <c:formatCode>General</c:formatCode>
                <c:ptCount val="6"/>
                <c:pt idx="0">
                  <c:v>37964.18</c:v>
                </c:pt>
                <c:pt idx="1">
                  <c:v>38955.24</c:v>
                </c:pt>
                <c:pt idx="2">
                  <c:v>39536.019999999997</c:v>
                </c:pt>
                <c:pt idx="3">
                  <c:v>41184</c:v>
                </c:pt>
                <c:pt idx="4">
                  <c:v>42606.28</c:v>
                </c:pt>
                <c:pt idx="5">
                  <c:v>42867.24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89-4489-9356-3B55A0BEDA6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89-4489-9356-3B55A0BED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8.14'!$U$4:$Y$4</c:f>
              <c:numCache>
                <c:formatCode>#,##0</c:formatCode>
                <c:ptCount val="5"/>
                <c:pt idx="0">
                  <c:v>202237</c:v>
                </c:pt>
                <c:pt idx="1">
                  <c:v>205235</c:v>
                </c:pt>
                <c:pt idx="2">
                  <c:v>214542</c:v>
                </c:pt>
                <c:pt idx="3">
                  <c:v>223623</c:v>
                </c:pt>
                <c:pt idx="4">
                  <c:v>240315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28-4C66-AB1B-A97BE9D1B00E}"/>
            </c:ext>
          </c:extLst>
        </c:ser>
        <c:ser>
          <c:idx val="1"/>
          <c:order val="1"/>
          <c:tx>
            <c:strRef>
              <c:f>'Table 8.14'!$S$7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8.14'!$U$7:$Y$7</c:f>
              <c:numCache>
                <c:formatCode>#,##0</c:formatCode>
                <c:ptCount val="5"/>
                <c:pt idx="0">
                  <c:v>148621</c:v>
                </c:pt>
                <c:pt idx="1">
                  <c:v>151496</c:v>
                </c:pt>
                <c:pt idx="2">
                  <c:v>156588</c:v>
                </c:pt>
                <c:pt idx="3">
                  <c:v>163538</c:v>
                </c:pt>
                <c:pt idx="4">
                  <c:v>172427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28-4C66-AB1B-A97BE9D1B00E}"/>
            </c:ext>
          </c:extLst>
        </c:ser>
        <c:ser>
          <c:idx val="2"/>
          <c:order val="2"/>
          <c:tx>
            <c:strRef>
              <c:f>'Table 8.14'!$S$11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8.14'!$U$11:$Y$11</c:f>
              <c:numCache>
                <c:formatCode>#,##0</c:formatCode>
                <c:ptCount val="5"/>
                <c:pt idx="0">
                  <c:v>183055</c:v>
                </c:pt>
                <c:pt idx="1">
                  <c:v>185509</c:v>
                </c:pt>
                <c:pt idx="2">
                  <c:v>194024</c:v>
                </c:pt>
                <c:pt idx="3">
                  <c:v>201225</c:v>
                </c:pt>
                <c:pt idx="4">
                  <c:v>215877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28-4C66-AB1B-A97BE9D1B00E}"/>
            </c:ext>
          </c:extLst>
        </c:ser>
        <c:ser>
          <c:idx val="3"/>
          <c:order val="3"/>
          <c:tx>
            <c:strRef>
              <c:f>'Table 8.14'!$S$12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8.14'!$U$12:$Y$12</c:f>
              <c:numCache>
                <c:formatCode>#,##0</c:formatCode>
                <c:ptCount val="5"/>
                <c:pt idx="0">
                  <c:v>19182</c:v>
                </c:pt>
                <c:pt idx="1">
                  <c:v>19726</c:v>
                </c:pt>
                <c:pt idx="2">
                  <c:v>20518</c:v>
                </c:pt>
                <c:pt idx="3">
                  <c:v>22398</c:v>
                </c:pt>
                <c:pt idx="4">
                  <c:v>24438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28-4C66-AB1B-A97BE9D1B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8.14'!$AA$15:$AA$33</c:f>
              <c:numCache>
                <c:formatCode>0.0%</c:formatCode>
                <c:ptCount val="19"/>
                <c:pt idx="0">
                  <c:v>7.0948546699124071E-3</c:v>
                </c:pt>
                <c:pt idx="1">
                  <c:v>1.2691675509227472E-3</c:v>
                </c:pt>
                <c:pt idx="2">
                  <c:v>0.10153340407381978</c:v>
                </c:pt>
                <c:pt idx="3">
                  <c:v>6.5913488546283008E-3</c:v>
                </c:pt>
                <c:pt idx="4">
                  <c:v>7.5201298295986513E-2</c:v>
                </c:pt>
                <c:pt idx="5">
                  <c:v>5.8623057237375945E-2</c:v>
                </c:pt>
                <c:pt idx="6">
                  <c:v>0.10141272912635499</c:v>
                </c:pt>
                <c:pt idx="7">
                  <c:v>5.3829348979464453E-2</c:v>
                </c:pt>
                <c:pt idx="8">
                  <c:v>4.2448453072009652E-2</c:v>
                </c:pt>
                <c:pt idx="9">
                  <c:v>1.2125751617668476E-2</c:v>
                </c:pt>
                <c:pt idx="10">
                  <c:v>3.776293614630797E-2</c:v>
                </c:pt>
                <c:pt idx="11">
                  <c:v>1.5475521711087532E-2</c:v>
                </c:pt>
                <c:pt idx="12">
                  <c:v>5.31843621912906E-2</c:v>
                </c:pt>
                <c:pt idx="13">
                  <c:v>0.11050496223706385</c:v>
                </c:pt>
                <c:pt idx="14">
                  <c:v>3.5990262780101118E-2</c:v>
                </c:pt>
                <c:pt idx="15">
                  <c:v>5.3716996442169651E-2</c:v>
                </c:pt>
                <c:pt idx="16">
                  <c:v>0.10355574974512619</c:v>
                </c:pt>
                <c:pt idx="17">
                  <c:v>1.6424276470465848E-2</c:v>
                </c:pt>
                <c:pt idx="18">
                  <c:v>3.1525289723904046E-2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EB-4EAB-8B54-A1BC0545D0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EB-4EAB-8B54-A1BC0545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8.14'!$Y$44:$Y$60</c:f>
              <c:numCache>
                <c:formatCode>#,##0</c:formatCode>
                <c:ptCount val="17"/>
                <c:pt idx="0">
                  <c:v>37</c:v>
                </c:pt>
                <c:pt idx="1">
                  <c:v>2059</c:v>
                </c:pt>
                <c:pt idx="2">
                  <c:v>7585</c:v>
                </c:pt>
                <c:pt idx="3">
                  <c:v>13359</c:v>
                </c:pt>
                <c:pt idx="4">
                  <c:v>16246</c:v>
                </c:pt>
                <c:pt idx="5">
                  <c:v>17405</c:v>
                </c:pt>
                <c:pt idx="6">
                  <c:v>16621</c:v>
                </c:pt>
                <c:pt idx="7">
                  <c:v>13972</c:v>
                </c:pt>
                <c:pt idx="8">
                  <c:v>12736</c:v>
                </c:pt>
                <c:pt idx="9">
                  <c:v>10952</c:v>
                </c:pt>
                <c:pt idx="10">
                  <c:v>8883</c:v>
                </c:pt>
                <c:pt idx="11">
                  <c:v>5883</c:v>
                </c:pt>
                <c:pt idx="12">
                  <c:v>2605</c:v>
                </c:pt>
                <c:pt idx="13">
                  <c:v>889</c:v>
                </c:pt>
                <c:pt idx="14">
                  <c:v>299</c:v>
                </c:pt>
                <c:pt idx="15">
                  <c:v>144</c:v>
                </c:pt>
                <c:pt idx="1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6-4ADF-940B-5A41E1F7ECC7}"/>
            </c:ext>
          </c:extLst>
        </c:ser>
        <c:ser>
          <c:idx val="1"/>
          <c:order val="1"/>
          <c:tx>
            <c:strRef>
              <c:f>'Table 8.14'!$S$62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8.14'!$Y$63:$Y$79</c:f>
              <c:numCache>
                <c:formatCode>#,##0</c:formatCode>
                <c:ptCount val="17"/>
                <c:pt idx="0">
                  <c:v>34</c:v>
                </c:pt>
                <c:pt idx="1">
                  <c:v>2425</c:v>
                </c:pt>
                <c:pt idx="2">
                  <c:v>7281</c:v>
                </c:pt>
                <c:pt idx="3">
                  <c:v>11620</c:v>
                </c:pt>
                <c:pt idx="4">
                  <c:v>14109</c:v>
                </c:pt>
                <c:pt idx="5">
                  <c:v>14758</c:v>
                </c:pt>
                <c:pt idx="6">
                  <c:v>12554</c:v>
                </c:pt>
                <c:pt idx="7">
                  <c:v>11649</c:v>
                </c:pt>
                <c:pt idx="8">
                  <c:v>11508</c:v>
                </c:pt>
                <c:pt idx="9">
                  <c:v>9700</c:v>
                </c:pt>
                <c:pt idx="10">
                  <c:v>7644</c:v>
                </c:pt>
                <c:pt idx="11">
                  <c:v>4615</c:v>
                </c:pt>
                <c:pt idx="12">
                  <c:v>1666</c:v>
                </c:pt>
                <c:pt idx="13">
                  <c:v>520</c:v>
                </c:pt>
                <c:pt idx="14">
                  <c:v>258</c:v>
                </c:pt>
                <c:pt idx="15">
                  <c:v>127</c:v>
                </c:pt>
                <c:pt idx="16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6-4ADF-940B-5A41E1F7E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8.14'!$Y$83:$Y$90</c:f>
              <c:numCache>
                <c:formatCode>#,##0</c:formatCode>
                <c:ptCount val="8"/>
                <c:pt idx="0">
                  <c:v>10758</c:v>
                </c:pt>
                <c:pt idx="1">
                  <c:v>10343</c:v>
                </c:pt>
                <c:pt idx="2">
                  <c:v>18060</c:v>
                </c:pt>
                <c:pt idx="3">
                  <c:v>4045</c:v>
                </c:pt>
                <c:pt idx="4">
                  <c:v>5189</c:v>
                </c:pt>
                <c:pt idx="5">
                  <c:v>5200</c:v>
                </c:pt>
                <c:pt idx="6">
                  <c:v>10306</c:v>
                </c:pt>
                <c:pt idx="7">
                  <c:v>11317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C-4625-9224-859D2C4A6C5A}"/>
            </c:ext>
          </c:extLst>
        </c:ser>
        <c:ser>
          <c:idx val="1"/>
          <c:order val="1"/>
          <c:tx>
            <c:strRef>
              <c:f>'Table 8.14'!$S$92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8.14'!$Y$93:$Y$100</c:f>
              <c:numCache>
                <c:formatCode>#,##0</c:formatCode>
                <c:ptCount val="8"/>
                <c:pt idx="0">
                  <c:v>6898</c:v>
                </c:pt>
                <c:pt idx="1">
                  <c:v>13047</c:v>
                </c:pt>
                <c:pt idx="2">
                  <c:v>2756</c:v>
                </c:pt>
                <c:pt idx="3">
                  <c:v>11519</c:v>
                </c:pt>
                <c:pt idx="4">
                  <c:v>15585</c:v>
                </c:pt>
                <c:pt idx="5">
                  <c:v>8898</c:v>
                </c:pt>
                <c:pt idx="6">
                  <c:v>1574</c:v>
                </c:pt>
                <c:pt idx="7">
                  <c:v>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C-4625-9224-859D2C4A6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8.14'!$U$8:$Y$8</c:f>
              <c:numCache>
                <c:formatCode>General</c:formatCode>
                <c:ptCount val="5"/>
                <c:pt idx="0">
                  <c:v>39800</c:v>
                </c:pt>
                <c:pt idx="1">
                  <c:v>40507.43</c:v>
                </c:pt>
                <c:pt idx="2">
                  <c:v>41855.21</c:v>
                </c:pt>
                <c:pt idx="3">
                  <c:v>43233</c:v>
                </c:pt>
                <c:pt idx="4">
                  <c:v>43794.93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1A-4DC2-BA27-4BEBCFB8DEE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1A-4DC2-BA27-4BEBCFB8D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8.14'!$T$4:$Y$4</c:f>
              <c:numCache>
                <c:formatCode>#,##0</c:formatCode>
                <c:ptCount val="6"/>
                <c:pt idx="0">
                  <c:v>197719</c:v>
                </c:pt>
                <c:pt idx="1">
                  <c:v>202237</c:v>
                </c:pt>
                <c:pt idx="2">
                  <c:v>205235</c:v>
                </c:pt>
                <c:pt idx="3">
                  <c:v>214542</c:v>
                </c:pt>
                <c:pt idx="4">
                  <c:v>223623</c:v>
                </c:pt>
                <c:pt idx="5">
                  <c:v>240315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CE-426B-B4C6-560E58A228B6}"/>
            </c:ext>
          </c:extLst>
        </c:ser>
        <c:ser>
          <c:idx val="1"/>
          <c:order val="1"/>
          <c:tx>
            <c:strRef>
              <c:f>'Table 8.14'!$S$7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8.14'!$T$7:$Y$7</c:f>
              <c:numCache>
                <c:formatCode>#,##0</c:formatCode>
                <c:ptCount val="6"/>
                <c:pt idx="0">
                  <c:v>145900</c:v>
                </c:pt>
                <c:pt idx="1">
                  <c:v>148621</c:v>
                </c:pt>
                <c:pt idx="2">
                  <c:v>151496</c:v>
                </c:pt>
                <c:pt idx="3">
                  <c:v>156588</c:v>
                </c:pt>
                <c:pt idx="4">
                  <c:v>163538</c:v>
                </c:pt>
                <c:pt idx="5">
                  <c:v>172427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CE-426B-B4C6-560E58A228B6}"/>
            </c:ext>
          </c:extLst>
        </c:ser>
        <c:ser>
          <c:idx val="2"/>
          <c:order val="2"/>
          <c:tx>
            <c:strRef>
              <c:f>'Table 8.14'!$S$11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8.14'!$T$11:$Y$11</c:f>
              <c:numCache>
                <c:formatCode>#,##0</c:formatCode>
                <c:ptCount val="6"/>
                <c:pt idx="0">
                  <c:v>178778</c:v>
                </c:pt>
                <c:pt idx="1">
                  <c:v>183055</c:v>
                </c:pt>
                <c:pt idx="2">
                  <c:v>185509</c:v>
                </c:pt>
                <c:pt idx="3">
                  <c:v>194024</c:v>
                </c:pt>
                <c:pt idx="4">
                  <c:v>201225</c:v>
                </c:pt>
                <c:pt idx="5">
                  <c:v>215877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CE-426B-B4C6-560E58A228B6}"/>
            </c:ext>
          </c:extLst>
        </c:ser>
        <c:ser>
          <c:idx val="3"/>
          <c:order val="3"/>
          <c:tx>
            <c:strRef>
              <c:f>'Table 8.14'!$S$12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8.14'!$T$12:$Y$12</c:f>
              <c:numCache>
                <c:formatCode>#,##0</c:formatCode>
                <c:ptCount val="6"/>
                <c:pt idx="0">
                  <c:v>18941</c:v>
                </c:pt>
                <c:pt idx="1">
                  <c:v>19182</c:v>
                </c:pt>
                <c:pt idx="2">
                  <c:v>19726</c:v>
                </c:pt>
                <c:pt idx="3">
                  <c:v>20518</c:v>
                </c:pt>
                <c:pt idx="4">
                  <c:v>22398</c:v>
                </c:pt>
                <c:pt idx="5">
                  <c:v>24438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CE-426B-B4C6-560E58A22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8.14'!$AA$15:$AA$33</c:f>
              <c:numCache>
                <c:formatCode>0.0%</c:formatCode>
                <c:ptCount val="19"/>
                <c:pt idx="0">
                  <c:v>7.0948546699124071E-3</c:v>
                </c:pt>
                <c:pt idx="1">
                  <c:v>1.2691675509227472E-3</c:v>
                </c:pt>
                <c:pt idx="2">
                  <c:v>0.10153340407381978</c:v>
                </c:pt>
                <c:pt idx="3">
                  <c:v>6.5913488546283008E-3</c:v>
                </c:pt>
                <c:pt idx="4">
                  <c:v>7.5201298295986513E-2</c:v>
                </c:pt>
                <c:pt idx="5">
                  <c:v>5.8623057237375945E-2</c:v>
                </c:pt>
                <c:pt idx="6">
                  <c:v>0.10141272912635499</c:v>
                </c:pt>
                <c:pt idx="7">
                  <c:v>5.3829348979464453E-2</c:v>
                </c:pt>
                <c:pt idx="8">
                  <c:v>4.2448453072009652E-2</c:v>
                </c:pt>
                <c:pt idx="9">
                  <c:v>1.2125751617668476E-2</c:v>
                </c:pt>
                <c:pt idx="10">
                  <c:v>3.776293614630797E-2</c:v>
                </c:pt>
                <c:pt idx="11">
                  <c:v>1.5475521711087532E-2</c:v>
                </c:pt>
                <c:pt idx="12">
                  <c:v>5.31843621912906E-2</c:v>
                </c:pt>
                <c:pt idx="13">
                  <c:v>0.11050496223706385</c:v>
                </c:pt>
                <c:pt idx="14">
                  <c:v>3.5990262780101118E-2</c:v>
                </c:pt>
                <c:pt idx="15">
                  <c:v>5.3716996442169651E-2</c:v>
                </c:pt>
                <c:pt idx="16">
                  <c:v>0.10355574974512619</c:v>
                </c:pt>
                <c:pt idx="17">
                  <c:v>1.6424276470465848E-2</c:v>
                </c:pt>
                <c:pt idx="18">
                  <c:v>3.1525289723904046E-2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F-461B-B5D9-516F8D1D016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F-461B-B5D9-516F8D1D0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8.14'!$Y$44:$Y$60</c:f>
              <c:numCache>
                <c:formatCode>#,##0</c:formatCode>
                <c:ptCount val="17"/>
                <c:pt idx="0">
                  <c:v>37</c:v>
                </c:pt>
                <c:pt idx="1">
                  <c:v>2059</c:v>
                </c:pt>
                <c:pt idx="2">
                  <c:v>7585</c:v>
                </c:pt>
                <c:pt idx="3">
                  <c:v>13359</c:v>
                </c:pt>
                <c:pt idx="4">
                  <c:v>16246</c:v>
                </c:pt>
                <c:pt idx="5">
                  <c:v>17405</c:v>
                </c:pt>
                <c:pt idx="6">
                  <c:v>16621</c:v>
                </c:pt>
                <c:pt idx="7">
                  <c:v>13972</c:v>
                </c:pt>
                <c:pt idx="8">
                  <c:v>12736</c:v>
                </c:pt>
                <c:pt idx="9">
                  <c:v>10952</c:v>
                </c:pt>
                <c:pt idx="10">
                  <c:v>8883</c:v>
                </c:pt>
                <c:pt idx="11">
                  <c:v>5883</c:v>
                </c:pt>
                <c:pt idx="12">
                  <c:v>2605</c:v>
                </c:pt>
                <c:pt idx="13">
                  <c:v>889</c:v>
                </c:pt>
                <c:pt idx="14">
                  <c:v>299</c:v>
                </c:pt>
                <c:pt idx="15">
                  <c:v>144</c:v>
                </c:pt>
                <c:pt idx="1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0-41F5-A1E6-659030CCF24B}"/>
            </c:ext>
          </c:extLst>
        </c:ser>
        <c:ser>
          <c:idx val="1"/>
          <c:order val="1"/>
          <c:tx>
            <c:strRef>
              <c:f>'Table 8.14'!$S$62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8.14'!$Y$63:$Y$79</c:f>
              <c:numCache>
                <c:formatCode>#,##0</c:formatCode>
                <c:ptCount val="17"/>
                <c:pt idx="0">
                  <c:v>34</c:v>
                </c:pt>
                <c:pt idx="1">
                  <c:v>2425</c:v>
                </c:pt>
                <c:pt idx="2">
                  <c:v>7281</c:v>
                </c:pt>
                <c:pt idx="3">
                  <c:v>11620</c:v>
                </c:pt>
                <c:pt idx="4">
                  <c:v>14109</c:v>
                </c:pt>
                <c:pt idx="5">
                  <c:v>14758</c:v>
                </c:pt>
                <c:pt idx="6">
                  <c:v>12554</c:v>
                </c:pt>
                <c:pt idx="7">
                  <c:v>11649</c:v>
                </c:pt>
                <c:pt idx="8">
                  <c:v>11508</c:v>
                </c:pt>
                <c:pt idx="9">
                  <c:v>9700</c:v>
                </c:pt>
                <c:pt idx="10">
                  <c:v>7644</c:v>
                </c:pt>
                <c:pt idx="11">
                  <c:v>4615</c:v>
                </c:pt>
                <c:pt idx="12">
                  <c:v>1666</c:v>
                </c:pt>
                <c:pt idx="13">
                  <c:v>520</c:v>
                </c:pt>
                <c:pt idx="14">
                  <c:v>258</c:v>
                </c:pt>
                <c:pt idx="15">
                  <c:v>127</c:v>
                </c:pt>
                <c:pt idx="16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0-41F5-A1E6-659030CCF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8.14'!$Y$83:$Y$90</c:f>
              <c:numCache>
                <c:formatCode>#,##0</c:formatCode>
                <c:ptCount val="8"/>
                <c:pt idx="0">
                  <c:v>10758</c:v>
                </c:pt>
                <c:pt idx="1">
                  <c:v>10343</c:v>
                </c:pt>
                <c:pt idx="2">
                  <c:v>18060</c:v>
                </c:pt>
                <c:pt idx="3">
                  <c:v>4045</c:v>
                </c:pt>
                <c:pt idx="4">
                  <c:v>5189</c:v>
                </c:pt>
                <c:pt idx="5">
                  <c:v>5200</c:v>
                </c:pt>
                <c:pt idx="6">
                  <c:v>10306</c:v>
                </c:pt>
                <c:pt idx="7">
                  <c:v>11317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3F-4FCD-8436-2700680F4C13}"/>
            </c:ext>
          </c:extLst>
        </c:ser>
        <c:ser>
          <c:idx val="1"/>
          <c:order val="1"/>
          <c:tx>
            <c:strRef>
              <c:f>'Table 8.14'!$S$92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8.14'!$Y$93:$Y$100</c:f>
              <c:numCache>
                <c:formatCode>#,##0</c:formatCode>
                <c:ptCount val="8"/>
                <c:pt idx="0">
                  <c:v>6898</c:v>
                </c:pt>
                <c:pt idx="1">
                  <c:v>13047</c:v>
                </c:pt>
                <c:pt idx="2">
                  <c:v>2756</c:v>
                </c:pt>
                <c:pt idx="3">
                  <c:v>11519</c:v>
                </c:pt>
                <c:pt idx="4">
                  <c:v>15585</c:v>
                </c:pt>
                <c:pt idx="5">
                  <c:v>8898</c:v>
                </c:pt>
                <c:pt idx="6">
                  <c:v>1574</c:v>
                </c:pt>
                <c:pt idx="7">
                  <c:v>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3F-4FCD-8436-2700680F4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8.2'!$Y$83:$Y$90</c:f>
              <c:numCache>
                <c:formatCode>#,##0</c:formatCode>
                <c:ptCount val="8"/>
                <c:pt idx="0">
                  <c:v>242</c:v>
                </c:pt>
                <c:pt idx="1">
                  <c:v>235</c:v>
                </c:pt>
                <c:pt idx="2">
                  <c:v>403</c:v>
                </c:pt>
                <c:pt idx="3">
                  <c:v>335</c:v>
                </c:pt>
                <c:pt idx="4">
                  <c:v>77</c:v>
                </c:pt>
                <c:pt idx="5">
                  <c:v>119</c:v>
                </c:pt>
                <c:pt idx="6">
                  <c:v>184</c:v>
                </c:pt>
                <c:pt idx="7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EC-4F90-AF53-D8B121BC9E0B}"/>
            </c:ext>
          </c:extLst>
        </c:ser>
        <c:ser>
          <c:idx val="1"/>
          <c:order val="1"/>
          <c:tx>
            <c:strRef>
              <c:f>'Table 8.2'!$S$92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8.2'!$Y$93:$Y$100</c:f>
              <c:numCache>
                <c:formatCode>#,##0</c:formatCode>
                <c:ptCount val="8"/>
                <c:pt idx="0">
                  <c:v>164</c:v>
                </c:pt>
                <c:pt idx="1">
                  <c:v>459</c:v>
                </c:pt>
                <c:pt idx="2">
                  <c:v>82</c:v>
                </c:pt>
                <c:pt idx="3">
                  <c:v>458</c:v>
                </c:pt>
                <c:pt idx="4">
                  <c:v>368</c:v>
                </c:pt>
                <c:pt idx="5">
                  <c:v>257</c:v>
                </c:pt>
                <c:pt idx="6">
                  <c:v>13</c:v>
                </c:pt>
                <c:pt idx="7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EC-4F90-AF53-D8B121BC9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8.14'!$T$8:$Y$8</c:f>
              <c:numCache>
                <c:formatCode>General</c:formatCode>
                <c:ptCount val="6"/>
                <c:pt idx="0">
                  <c:v>39102.07</c:v>
                </c:pt>
                <c:pt idx="1">
                  <c:v>39800</c:v>
                </c:pt>
                <c:pt idx="2">
                  <c:v>40507.43</c:v>
                </c:pt>
                <c:pt idx="3">
                  <c:v>41855.21</c:v>
                </c:pt>
                <c:pt idx="4">
                  <c:v>43233</c:v>
                </c:pt>
                <c:pt idx="5">
                  <c:v>43794.93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DC-44A3-8D1B-BD5C40BF25E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DC-44A3-8D1B-BD5C40BF2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8.15'!$U$4:$Y$4</c:f>
              <c:numCache>
                <c:formatCode>#,##0</c:formatCode>
                <c:ptCount val="5"/>
                <c:pt idx="0">
                  <c:v>7378</c:v>
                </c:pt>
                <c:pt idx="1">
                  <c:v>7168</c:v>
                </c:pt>
                <c:pt idx="2">
                  <c:v>7147</c:v>
                </c:pt>
                <c:pt idx="3">
                  <c:v>7110</c:v>
                </c:pt>
                <c:pt idx="4">
                  <c:v>7433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8E-48B8-B922-0EFA1EF70B05}"/>
            </c:ext>
          </c:extLst>
        </c:ser>
        <c:ser>
          <c:idx val="1"/>
          <c:order val="1"/>
          <c:tx>
            <c:strRef>
              <c:f>'Table 8.15'!$S$7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8.15'!$U$7:$Y$7</c:f>
              <c:numCache>
                <c:formatCode>#,##0</c:formatCode>
                <c:ptCount val="5"/>
                <c:pt idx="0">
                  <c:v>5528</c:v>
                </c:pt>
                <c:pt idx="1">
                  <c:v>5434</c:v>
                </c:pt>
                <c:pt idx="2">
                  <c:v>5373</c:v>
                </c:pt>
                <c:pt idx="3">
                  <c:v>5367</c:v>
                </c:pt>
                <c:pt idx="4">
                  <c:v>5447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8E-48B8-B922-0EFA1EF70B05}"/>
            </c:ext>
          </c:extLst>
        </c:ser>
        <c:ser>
          <c:idx val="2"/>
          <c:order val="2"/>
          <c:tx>
            <c:strRef>
              <c:f>'Table 8.15'!$S$11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8.15'!$U$11:$Y$11</c:f>
              <c:numCache>
                <c:formatCode>#,##0</c:formatCode>
                <c:ptCount val="5"/>
                <c:pt idx="0">
                  <c:v>6290</c:v>
                </c:pt>
                <c:pt idx="1">
                  <c:v>6101</c:v>
                </c:pt>
                <c:pt idx="2">
                  <c:v>6132</c:v>
                </c:pt>
                <c:pt idx="3">
                  <c:v>6147</c:v>
                </c:pt>
                <c:pt idx="4">
                  <c:v>6467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8E-48B8-B922-0EFA1EF70B05}"/>
            </c:ext>
          </c:extLst>
        </c:ser>
        <c:ser>
          <c:idx val="3"/>
          <c:order val="3"/>
          <c:tx>
            <c:strRef>
              <c:f>'Table 8.15'!$S$12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8.15'!$U$12:$Y$12</c:f>
              <c:numCache>
                <c:formatCode>#,##0</c:formatCode>
                <c:ptCount val="5"/>
                <c:pt idx="0">
                  <c:v>1084</c:v>
                </c:pt>
                <c:pt idx="1">
                  <c:v>1063</c:v>
                </c:pt>
                <c:pt idx="2">
                  <c:v>1014</c:v>
                </c:pt>
                <c:pt idx="3">
                  <c:v>967</c:v>
                </c:pt>
                <c:pt idx="4">
                  <c:v>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8E-48B8-B922-0EFA1EF70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8.15'!$AA$15:$AA$33</c:f>
              <c:numCache>
                <c:formatCode>0.0%</c:formatCode>
                <c:ptCount val="19"/>
                <c:pt idx="0">
                  <c:v>6.0406296246468455E-2</c:v>
                </c:pt>
                <c:pt idx="1">
                  <c:v>4.8432665141934618E-3</c:v>
                </c:pt>
                <c:pt idx="2">
                  <c:v>0.12404143683573254</c:v>
                </c:pt>
                <c:pt idx="3">
                  <c:v>5.5159424189425536E-3</c:v>
                </c:pt>
                <c:pt idx="4">
                  <c:v>4.7221848513386254E-2</c:v>
                </c:pt>
                <c:pt idx="5">
                  <c:v>2.0045741961522937E-2</c:v>
                </c:pt>
                <c:pt idx="6">
                  <c:v>0.1010359208933136</c:v>
                </c:pt>
                <c:pt idx="7">
                  <c:v>6.9151083008206646E-2</c:v>
                </c:pt>
                <c:pt idx="8">
                  <c:v>3.6997174761200055E-2</c:v>
                </c:pt>
                <c:pt idx="9">
                  <c:v>8.4757163998385576E-3</c:v>
                </c:pt>
                <c:pt idx="10">
                  <c:v>2.7445176913762949E-2</c:v>
                </c:pt>
                <c:pt idx="11">
                  <c:v>9.013857123637831E-3</c:v>
                </c:pt>
                <c:pt idx="12">
                  <c:v>2.8521458361361496E-2</c:v>
                </c:pt>
                <c:pt idx="13">
                  <c:v>5.5966635275124445E-2</c:v>
                </c:pt>
                <c:pt idx="14">
                  <c:v>6.5249562760661919E-2</c:v>
                </c:pt>
                <c:pt idx="15">
                  <c:v>7.5743306874747743E-2</c:v>
                </c:pt>
                <c:pt idx="16">
                  <c:v>0.1061482577694067</c:v>
                </c:pt>
                <c:pt idx="17">
                  <c:v>2.1929234494820395E-2</c:v>
                </c:pt>
                <c:pt idx="18">
                  <c:v>2.2736445580519307E-2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3-49FF-9040-52733B96E51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3-49FF-9040-52733B96E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8.15'!$Y$44:$Y$60</c:f>
              <c:numCache>
                <c:formatCode>#,##0</c:formatCode>
                <c:ptCount val="17"/>
                <c:pt idx="0">
                  <c:v>4</c:v>
                </c:pt>
                <c:pt idx="1">
                  <c:v>110</c:v>
                </c:pt>
                <c:pt idx="2">
                  <c:v>250</c:v>
                </c:pt>
                <c:pt idx="3">
                  <c:v>345</c:v>
                </c:pt>
                <c:pt idx="4">
                  <c:v>389</c:v>
                </c:pt>
                <c:pt idx="5">
                  <c:v>309</c:v>
                </c:pt>
                <c:pt idx="6">
                  <c:v>300</c:v>
                </c:pt>
                <c:pt idx="7">
                  <c:v>320</c:v>
                </c:pt>
                <c:pt idx="8">
                  <c:v>379</c:v>
                </c:pt>
                <c:pt idx="9">
                  <c:v>379</c:v>
                </c:pt>
                <c:pt idx="10">
                  <c:v>413</c:v>
                </c:pt>
                <c:pt idx="11">
                  <c:v>349</c:v>
                </c:pt>
                <c:pt idx="12">
                  <c:v>151</c:v>
                </c:pt>
                <c:pt idx="13">
                  <c:v>61</c:v>
                </c:pt>
                <c:pt idx="14">
                  <c:v>24</c:v>
                </c:pt>
                <c:pt idx="15">
                  <c:v>15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7A-4D62-827F-D5D5F7314F67}"/>
            </c:ext>
          </c:extLst>
        </c:ser>
        <c:ser>
          <c:idx val="1"/>
          <c:order val="1"/>
          <c:tx>
            <c:strRef>
              <c:f>'Table 8.15'!$S$62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8.15'!$Y$63:$Y$79</c:f>
              <c:numCache>
                <c:formatCode>#,##0</c:formatCode>
                <c:ptCount val="17"/>
                <c:pt idx="0">
                  <c:v>0</c:v>
                </c:pt>
                <c:pt idx="1">
                  <c:v>108</c:v>
                </c:pt>
                <c:pt idx="2">
                  <c:v>263</c:v>
                </c:pt>
                <c:pt idx="3">
                  <c:v>344</c:v>
                </c:pt>
                <c:pt idx="4">
                  <c:v>286</c:v>
                </c:pt>
                <c:pt idx="5">
                  <c:v>273</c:v>
                </c:pt>
                <c:pt idx="6">
                  <c:v>262</c:v>
                </c:pt>
                <c:pt idx="7">
                  <c:v>316</c:v>
                </c:pt>
                <c:pt idx="8">
                  <c:v>401</c:v>
                </c:pt>
                <c:pt idx="9">
                  <c:v>435</c:v>
                </c:pt>
                <c:pt idx="10">
                  <c:v>429</c:v>
                </c:pt>
                <c:pt idx="11">
                  <c:v>276</c:v>
                </c:pt>
                <c:pt idx="12">
                  <c:v>126</c:v>
                </c:pt>
                <c:pt idx="13">
                  <c:v>52</c:v>
                </c:pt>
                <c:pt idx="14">
                  <c:v>35</c:v>
                </c:pt>
                <c:pt idx="15">
                  <c:v>16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7A-4D62-827F-D5D5F7314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8.15'!$Y$83:$Y$90</c:f>
              <c:numCache>
                <c:formatCode>#,##0</c:formatCode>
                <c:ptCount val="8"/>
                <c:pt idx="0">
                  <c:v>217</c:v>
                </c:pt>
                <c:pt idx="1">
                  <c:v>188</c:v>
                </c:pt>
                <c:pt idx="2">
                  <c:v>523</c:v>
                </c:pt>
                <c:pt idx="3">
                  <c:v>152</c:v>
                </c:pt>
                <c:pt idx="4">
                  <c:v>86</c:v>
                </c:pt>
                <c:pt idx="5">
                  <c:v>133</c:v>
                </c:pt>
                <c:pt idx="6">
                  <c:v>292</c:v>
                </c:pt>
                <c:pt idx="7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2A-4092-9933-E95002DBD343}"/>
            </c:ext>
          </c:extLst>
        </c:ser>
        <c:ser>
          <c:idx val="1"/>
          <c:order val="1"/>
          <c:tx>
            <c:strRef>
              <c:f>'Table 8.15'!$S$92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8.15'!$Y$93:$Y$100</c:f>
              <c:numCache>
                <c:formatCode>#,##0</c:formatCode>
                <c:ptCount val="8"/>
                <c:pt idx="0">
                  <c:v>127</c:v>
                </c:pt>
                <c:pt idx="1">
                  <c:v>432</c:v>
                </c:pt>
                <c:pt idx="2">
                  <c:v>105</c:v>
                </c:pt>
                <c:pt idx="3">
                  <c:v>407</c:v>
                </c:pt>
                <c:pt idx="4">
                  <c:v>343</c:v>
                </c:pt>
                <c:pt idx="5">
                  <c:v>298</c:v>
                </c:pt>
                <c:pt idx="6">
                  <c:v>22</c:v>
                </c:pt>
                <c:pt idx="7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2A-4092-9933-E95002DBD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8.15'!$U$8:$Y$8</c:f>
              <c:numCache>
                <c:formatCode>General</c:formatCode>
                <c:ptCount val="5"/>
                <c:pt idx="0">
                  <c:v>30260.6</c:v>
                </c:pt>
                <c:pt idx="1">
                  <c:v>31805</c:v>
                </c:pt>
                <c:pt idx="2">
                  <c:v>33073.5</c:v>
                </c:pt>
                <c:pt idx="3">
                  <c:v>33624.400000000001</c:v>
                </c:pt>
                <c:pt idx="4">
                  <c:v>33009.5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71-40B1-8E17-DBB39E92C8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71-40B1-8E17-DBB39E92C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8.15'!$T$4:$Y$4</c:f>
              <c:numCache>
                <c:formatCode>#,##0</c:formatCode>
                <c:ptCount val="6"/>
                <c:pt idx="0">
                  <c:v>7492</c:v>
                </c:pt>
                <c:pt idx="1">
                  <c:v>7378</c:v>
                </c:pt>
                <c:pt idx="2">
                  <c:v>7168</c:v>
                </c:pt>
                <c:pt idx="3">
                  <c:v>7147</c:v>
                </c:pt>
                <c:pt idx="4">
                  <c:v>7110</c:v>
                </c:pt>
                <c:pt idx="5">
                  <c:v>7433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CB-4564-BE99-597534A58701}"/>
            </c:ext>
          </c:extLst>
        </c:ser>
        <c:ser>
          <c:idx val="1"/>
          <c:order val="1"/>
          <c:tx>
            <c:strRef>
              <c:f>'Table 8.15'!$S$7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8.15'!$T$7:$Y$7</c:f>
              <c:numCache>
                <c:formatCode>#,##0</c:formatCode>
                <c:ptCount val="6"/>
                <c:pt idx="0">
                  <c:v>5521</c:v>
                </c:pt>
                <c:pt idx="1">
                  <c:v>5528</c:v>
                </c:pt>
                <c:pt idx="2">
                  <c:v>5434</c:v>
                </c:pt>
                <c:pt idx="3">
                  <c:v>5373</c:v>
                </c:pt>
                <c:pt idx="4">
                  <c:v>5367</c:v>
                </c:pt>
                <c:pt idx="5">
                  <c:v>5447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CB-4564-BE99-597534A58701}"/>
            </c:ext>
          </c:extLst>
        </c:ser>
        <c:ser>
          <c:idx val="2"/>
          <c:order val="2"/>
          <c:tx>
            <c:strRef>
              <c:f>'Table 8.15'!$S$11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8.15'!$T$11:$Y$11</c:f>
              <c:numCache>
                <c:formatCode>#,##0</c:formatCode>
                <c:ptCount val="6"/>
                <c:pt idx="0">
                  <c:v>6413</c:v>
                </c:pt>
                <c:pt idx="1">
                  <c:v>6290</c:v>
                </c:pt>
                <c:pt idx="2">
                  <c:v>6101</c:v>
                </c:pt>
                <c:pt idx="3">
                  <c:v>6132</c:v>
                </c:pt>
                <c:pt idx="4">
                  <c:v>6147</c:v>
                </c:pt>
                <c:pt idx="5">
                  <c:v>6467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CB-4564-BE99-597534A58701}"/>
            </c:ext>
          </c:extLst>
        </c:ser>
        <c:ser>
          <c:idx val="3"/>
          <c:order val="3"/>
          <c:tx>
            <c:strRef>
              <c:f>'Table 8.15'!$S$12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8.15'!$T$12:$Y$12</c:f>
              <c:numCache>
                <c:formatCode>#,##0</c:formatCode>
                <c:ptCount val="6"/>
                <c:pt idx="0">
                  <c:v>1080</c:v>
                </c:pt>
                <c:pt idx="1">
                  <c:v>1084</c:v>
                </c:pt>
                <c:pt idx="2">
                  <c:v>1063</c:v>
                </c:pt>
                <c:pt idx="3">
                  <c:v>1014</c:v>
                </c:pt>
                <c:pt idx="4">
                  <c:v>967</c:v>
                </c:pt>
                <c:pt idx="5">
                  <c:v>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CB-4564-BE99-597534A58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8.15'!$AA$15:$AA$33</c:f>
              <c:numCache>
                <c:formatCode>0.0%</c:formatCode>
                <c:ptCount val="19"/>
                <c:pt idx="0">
                  <c:v>6.0406296246468455E-2</c:v>
                </c:pt>
                <c:pt idx="1">
                  <c:v>4.8432665141934618E-3</c:v>
                </c:pt>
                <c:pt idx="2">
                  <c:v>0.12404143683573254</c:v>
                </c:pt>
                <c:pt idx="3">
                  <c:v>5.5159424189425536E-3</c:v>
                </c:pt>
                <c:pt idx="4">
                  <c:v>4.7221848513386254E-2</c:v>
                </c:pt>
                <c:pt idx="5">
                  <c:v>2.0045741961522937E-2</c:v>
                </c:pt>
                <c:pt idx="6">
                  <c:v>0.1010359208933136</c:v>
                </c:pt>
                <c:pt idx="7">
                  <c:v>6.9151083008206646E-2</c:v>
                </c:pt>
                <c:pt idx="8">
                  <c:v>3.6997174761200055E-2</c:v>
                </c:pt>
                <c:pt idx="9">
                  <c:v>8.4757163998385576E-3</c:v>
                </c:pt>
                <c:pt idx="10">
                  <c:v>2.7445176913762949E-2</c:v>
                </c:pt>
                <c:pt idx="11">
                  <c:v>9.013857123637831E-3</c:v>
                </c:pt>
                <c:pt idx="12">
                  <c:v>2.8521458361361496E-2</c:v>
                </c:pt>
                <c:pt idx="13">
                  <c:v>5.5966635275124445E-2</c:v>
                </c:pt>
                <c:pt idx="14">
                  <c:v>6.5249562760661919E-2</c:v>
                </c:pt>
                <c:pt idx="15">
                  <c:v>7.5743306874747743E-2</c:v>
                </c:pt>
                <c:pt idx="16">
                  <c:v>0.1061482577694067</c:v>
                </c:pt>
                <c:pt idx="17">
                  <c:v>2.1929234494820395E-2</c:v>
                </c:pt>
                <c:pt idx="18">
                  <c:v>2.2736445580519307E-2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15-4428-94B0-3E678AF244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15-4428-94B0-3E678AF24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8.15'!$Y$44:$Y$60</c:f>
              <c:numCache>
                <c:formatCode>#,##0</c:formatCode>
                <c:ptCount val="17"/>
                <c:pt idx="0">
                  <c:v>4</c:v>
                </c:pt>
                <c:pt idx="1">
                  <c:v>110</c:v>
                </c:pt>
                <c:pt idx="2">
                  <c:v>250</c:v>
                </c:pt>
                <c:pt idx="3">
                  <c:v>345</c:v>
                </c:pt>
                <c:pt idx="4">
                  <c:v>389</c:v>
                </c:pt>
                <c:pt idx="5">
                  <c:v>309</c:v>
                </c:pt>
                <c:pt idx="6">
                  <c:v>300</c:v>
                </c:pt>
                <c:pt idx="7">
                  <c:v>320</c:v>
                </c:pt>
                <c:pt idx="8">
                  <c:v>379</c:v>
                </c:pt>
                <c:pt idx="9">
                  <c:v>379</c:v>
                </c:pt>
                <c:pt idx="10">
                  <c:v>413</c:v>
                </c:pt>
                <c:pt idx="11">
                  <c:v>349</c:v>
                </c:pt>
                <c:pt idx="12">
                  <c:v>151</c:v>
                </c:pt>
                <c:pt idx="13">
                  <c:v>61</c:v>
                </c:pt>
                <c:pt idx="14">
                  <c:v>24</c:v>
                </c:pt>
                <c:pt idx="15">
                  <c:v>15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8-4DE9-ADDF-DBD43FA5B43B}"/>
            </c:ext>
          </c:extLst>
        </c:ser>
        <c:ser>
          <c:idx val="1"/>
          <c:order val="1"/>
          <c:tx>
            <c:strRef>
              <c:f>'Table 8.15'!$S$62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8.15'!$Y$63:$Y$79</c:f>
              <c:numCache>
                <c:formatCode>#,##0</c:formatCode>
                <c:ptCount val="17"/>
                <c:pt idx="0">
                  <c:v>0</c:v>
                </c:pt>
                <c:pt idx="1">
                  <c:v>108</c:v>
                </c:pt>
                <c:pt idx="2">
                  <c:v>263</c:v>
                </c:pt>
                <c:pt idx="3">
                  <c:v>344</c:v>
                </c:pt>
                <c:pt idx="4">
                  <c:v>286</c:v>
                </c:pt>
                <c:pt idx="5">
                  <c:v>273</c:v>
                </c:pt>
                <c:pt idx="6">
                  <c:v>262</c:v>
                </c:pt>
                <c:pt idx="7">
                  <c:v>316</c:v>
                </c:pt>
                <c:pt idx="8">
                  <c:v>401</c:v>
                </c:pt>
                <c:pt idx="9">
                  <c:v>435</c:v>
                </c:pt>
                <c:pt idx="10">
                  <c:v>429</c:v>
                </c:pt>
                <c:pt idx="11">
                  <c:v>276</c:v>
                </c:pt>
                <c:pt idx="12">
                  <c:v>126</c:v>
                </c:pt>
                <c:pt idx="13">
                  <c:v>52</c:v>
                </c:pt>
                <c:pt idx="14">
                  <c:v>35</c:v>
                </c:pt>
                <c:pt idx="15">
                  <c:v>16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8-4DE9-ADDF-DBD43FA5B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8.15'!$Y$83:$Y$90</c:f>
              <c:numCache>
                <c:formatCode>#,##0</c:formatCode>
                <c:ptCount val="8"/>
                <c:pt idx="0">
                  <c:v>217</c:v>
                </c:pt>
                <c:pt idx="1">
                  <c:v>188</c:v>
                </c:pt>
                <c:pt idx="2">
                  <c:v>523</c:v>
                </c:pt>
                <c:pt idx="3">
                  <c:v>152</c:v>
                </c:pt>
                <c:pt idx="4">
                  <c:v>86</c:v>
                </c:pt>
                <c:pt idx="5">
                  <c:v>133</c:v>
                </c:pt>
                <c:pt idx="6">
                  <c:v>292</c:v>
                </c:pt>
                <c:pt idx="7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1-42C5-9955-7D2D456A780F}"/>
            </c:ext>
          </c:extLst>
        </c:ser>
        <c:ser>
          <c:idx val="1"/>
          <c:order val="1"/>
          <c:tx>
            <c:strRef>
              <c:f>'Table 8.15'!$S$92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8.15'!$Y$93:$Y$100</c:f>
              <c:numCache>
                <c:formatCode>#,##0</c:formatCode>
                <c:ptCount val="8"/>
                <c:pt idx="0">
                  <c:v>127</c:v>
                </c:pt>
                <c:pt idx="1">
                  <c:v>432</c:v>
                </c:pt>
                <c:pt idx="2">
                  <c:v>105</c:v>
                </c:pt>
                <c:pt idx="3">
                  <c:v>407</c:v>
                </c:pt>
                <c:pt idx="4">
                  <c:v>343</c:v>
                </c:pt>
                <c:pt idx="5">
                  <c:v>298</c:v>
                </c:pt>
                <c:pt idx="6">
                  <c:v>22</c:v>
                </c:pt>
                <c:pt idx="7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1-42C5-9955-7D2D456A7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8.2'!$U$8:$Y$8</c:f>
              <c:numCache>
                <c:formatCode>General</c:formatCode>
                <c:ptCount val="5"/>
                <c:pt idx="0">
                  <c:v>31099.02</c:v>
                </c:pt>
                <c:pt idx="1">
                  <c:v>31276.5</c:v>
                </c:pt>
                <c:pt idx="2">
                  <c:v>35082.57</c:v>
                </c:pt>
                <c:pt idx="3">
                  <c:v>35606</c:v>
                </c:pt>
                <c:pt idx="4">
                  <c:v>35979.5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22-4209-B753-4F812F2EAB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22-4209-B753-4F812F2EA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8.15'!$T$8:$Y$8</c:f>
              <c:numCache>
                <c:formatCode>General</c:formatCode>
                <c:ptCount val="6"/>
                <c:pt idx="0">
                  <c:v>29023</c:v>
                </c:pt>
                <c:pt idx="1">
                  <c:v>30260.6</c:v>
                </c:pt>
                <c:pt idx="2">
                  <c:v>31805</c:v>
                </c:pt>
                <c:pt idx="3">
                  <c:v>33073.5</c:v>
                </c:pt>
                <c:pt idx="4">
                  <c:v>33624.400000000001</c:v>
                </c:pt>
                <c:pt idx="5">
                  <c:v>33009.5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E4-41B1-9B26-98418D59B7B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E4-41B1-9B26-98418D59B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8.16'!$U$4:$Y$4</c:f>
              <c:numCache>
                <c:formatCode>#,##0</c:formatCode>
                <c:ptCount val="5"/>
                <c:pt idx="0">
                  <c:v>16280</c:v>
                </c:pt>
                <c:pt idx="1">
                  <c:v>16422</c:v>
                </c:pt>
                <c:pt idx="2">
                  <c:v>16815</c:v>
                </c:pt>
                <c:pt idx="3">
                  <c:v>16419</c:v>
                </c:pt>
                <c:pt idx="4">
                  <c:v>17211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F2-4100-9EC7-D4163C60420C}"/>
            </c:ext>
          </c:extLst>
        </c:ser>
        <c:ser>
          <c:idx val="1"/>
          <c:order val="1"/>
          <c:tx>
            <c:strRef>
              <c:f>'Table 8.16'!$S$7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8.16'!$U$7:$Y$7</c:f>
              <c:numCache>
                <c:formatCode>#,##0</c:formatCode>
                <c:ptCount val="5"/>
                <c:pt idx="0">
                  <c:v>11789</c:v>
                </c:pt>
                <c:pt idx="1">
                  <c:v>11712</c:v>
                </c:pt>
                <c:pt idx="2">
                  <c:v>11705</c:v>
                </c:pt>
                <c:pt idx="3">
                  <c:v>11699</c:v>
                </c:pt>
                <c:pt idx="4">
                  <c:v>12154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F2-4100-9EC7-D4163C60420C}"/>
            </c:ext>
          </c:extLst>
        </c:ser>
        <c:ser>
          <c:idx val="2"/>
          <c:order val="2"/>
          <c:tx>
            <c:strRef>
              <c:f>'Table 8.16'!$S$11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8.16'!$U$11:$Y$11</c:f>
              <c:numCache>
                <c:formatCode>#,##0</c:formatCode>
                <c:ptCount val="5"/>
                <c:pt idx="0">
                  <c:v>13506</c:v>
                </c:pt>
                <c:pt idx="1">
                  <c:v>13700</c:v>
                </c:pt>
                <c:pt idx="2">
                  <c:v>14098</c:v>
                </c:pt>
                <c:pt idx="3">
                  <c:v>13846</c:v>
                </c:pt>
                <c:pt idx="4">
                  <c:v>14503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F2-4100-9EC7-D4163C60420C}"/>
            </c:ext>
          </c:extLst>
        </c:ser>
        <c:ser>
          <c:idx val="3"/>
          <c:order val="3"/>
          <c:tx>
            <c:strRef>
              <c:f>'Table 8.16'!$S$12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8.16'!$U$12:$Y$12</c:f>
              <c:numCache>
                <c:formatCode>#,##0</c:formatCode>
                <c:ptCount val="5"/>
                <c:pt idx="0">
                  <c:v>2775</c:v>
                </c:pt>
                <c:pt idx="1">
                  <c:v>2719</c:v>
                </c:pt>
                <c:pt idx="2">
                  <c:v>2719</c:v>
                </c:pt>
                <c:pt idx="3">
                  <c:v>2574</c:v>
                </c:pt>
                <c:pt idx="4">
                  <c:v>2708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F2-4100-9EC7-D4163C604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8.16'!$AA$15:$AA$33</c:f>
              <c:numCache>
                <c:formatCode>0.0%</c:formatCode>
                <c:ptCount val="19"/>
                <c:pt idx="0">
                  <c:v>5.6707919353901577E-2</c:v>
                </c:pt>
                <c:pt idx="1">
                  <c:v>2.8470164429725176E-3</c:v>
                </c:pt>
                <c:pt idx="2">
                  <c:v>9.0988321422346169E-2</c:v>
                </c:pt>
                <c:pt idx="3">
                  <c:v>5.8683400151066179E-3</c:v>
                </c:pt>
                <c:pt idx="4">
                  <c:v>5.4616233803962584E-2</c:v>
                </c:pt>
                <c:pt idx="5">
                  <c:v>2.4519202835395968E-2</c:v>
                </c:pt>
                <c:pt idx="6">
                  <c:v>8.2447272093428628E-2</c:v>
                </c:pt>
                <c:pt idx="7">
                  <c:v>8.3260705362849338E-2</c:v>
                </c:pt>
                <c:pt idx="8">
                  <c:v>3.4222299692057402E-2</c:v>
                </c:pt>
                <c:pt idx="9">
                  <c:v>8.3086398233687755E-3</c:v>
                </c:pt>
                <c:pt idx="10">
                  <c:v>2.3763871942362444E-2</c:v>
                </c:pt>
                <c:pt idx="11">
                  <c:v>1.2492010923246762E-2</c:v>
                </c:pt>
                <c:pt idx="12">
                  <c:v>3.1200976119923306E-2</c:v>
                </c:pt>
                <c:pt idx="13">
                  <c:v>0.1038289466039161</c:v>
                </c:pt>
                <c:pt idx="14">
                  <c:v>6.478414967172158E-2</c:v>
                </c:pt>
                <c:pt idx="15">
                  <c:v>5.9206321538550925E-2</c:v>
                </c:pt>
                <c:pt idx="16">
                  <c:v>9.8193016094358265E-2</c:v>
                </c:pt>
                <c:pt idx="17">
                  <c:v>1.138806577189007E-2</c:v>
                </c:pt>
                <c:pt idx="18">
                  <c:v>2.399628144791122E-2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6-4B7F-BFCB-0F03D29E382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6-4B7F-BFCB-0F03D29E3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8.16'!$Y$44:$Y$60</c:f>
              <c:numCache>
                <c:formatCode>#,##0</c:formatCode>
                <c:ptCount val="17"/>
                <c:pt idx="0">
                  <c:v>6</c:v>
                </c:pt>
                <c:pt idx="1">
                  <c:v>245</c:v>
                </c:pt>
                <c:pt idx="2">
                  <c:v>557</c:v>
                </c:pt>
                <c:pt idx="3">
                  <c:v>845</c:v>
                </c:pt>
                <c:pt idx="4">
                  <c:v>995</c:v>
                </c:pt>
                <c:pt idx="5">
                  <c:v>856</c:v>
                </c:pt>
                <c:pt idx="6">
                  <c:v>685</c:v>
                </c:pt>
                <c:pt idx="7">
                  <c:v>753</c:v>
                </c:pt>
                <c:pt idx="8">
                  <c:v>738</c:v>
                </c:pt>
                <c:pt idx="9">
                  <c:v>744</c:v>
                </c:pt>
                <c:pt idx="10">
                  <c:v>824</c:v>
                </c:pt>
                <c:pt idx="11">
                  <c:v>748</c:v>
                </c:pt>
                <c:pt idx="12">
                  <c:v>455</c:v>
                </c:pt>
                <c:pt idx="13">
                  <c:v>183</c:v>
                </c:pt>
                <c:pt idx="14">
                  <c:v>96</c:v>
                </c:pt>
                <c:pt idx="15">
                  <c:v>51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0-4EF6-B465-372EDAC8A6FE}"/>
            </c:ext>
          </c:extLst>
        </c:ser>
        <c:ser>
          <c:idx val="1"/>
          <c:order val="1"/>
          <c:tx>
            <c:strRef>
              <c:f>'Table 8.16'!$S$62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8.16'!$Y$63:$Y$79</c:f>
              <c:numCache>
                <c:formatCode>#,##0</c:formatCode>
                <c:ptCount val="17"/>
                <c:pt idx="0">
                  <c:v>5</c:v>
                </c:pt>
                <c:pt idx="1">
                  <c:v>239</c:v>
                </c:pt>
                <c:pt idx="2">
                  <c:v>608</c:v>
                </c:pt>
                <c:pt idx="3">
                  <c:v>847</c:v>
                </c:pt>
                <c:pt idx="4">
                  <c:v>894</c:v>
                </c:pt>
                <c:pt idx="5">
                  <c:v>652</c:v>
                </c:pt>
                <c:pt idx="6">
                  <c:v>663</c:v>
                </c:pt>
                <c:pt idx="7">
                  <c:v>686</c:v>
                </c:pt>
                <c:pt idx="8">
                  <c:v>883</c:v>
                </c:pt>
                <c:pt idx="9">
                  <c:v>787</c:v>
                </c:pt>
                <c:pt idx="10">
                  <c:v>811</c:v>
                </c:pt>
                <c:pt idx="11">
                  <c:v>692</c:v>
                </c:pt>
                <c:pt idx="12">
                  <c:v>348</c:v>
                </c:pt>
                <c:pt idx="13">
                  <c:v>135</c:v>
                </c:pt>
                <c:pt idx="14">
                  <c:v>73</c:v>
                </c:pt>
                <c:pt idx="15">
                  <c:v>39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80-4EF6-B465-372EDAC8A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8.16'!$Y$83:$Y$90</c:f>
              <c:numCache>
                <c:formatCode>#,##0</c:formatCode>
                <c:ptCount val="8"/>
                <c:pt idx="0">
                  <c:v>523</c:v>
                </c:pt>
                <c:pt idx="1">
                  <c:v>454</c:v>
                </c:pt>
                <c:pt idx="2">
                  <c:v>1018</c:v>
                </c:pt>
                <c:pt idx="3">
                  <c:v>293</c:v>
                </c:pt>
                <c:pt idx="4">
                  <c:v>164</c:v>
                </c:pt>
                <c:pt idx="5">
                  <c:v>253</c:v>
                </c:pt>
                <c:pt idx="6">
                  <c:v>652</c:v>
                </c:pt>
                <c:pt idx="7">
                  <c:v>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3-437F-92F0-E314918779D0}"/>
            </c:ext>
          </c:extLst>
        </c:ser>
        <c:ser>
          <c:idx val="1"/>
          <c:order val="1"/>
          <c:tx>
            <c:strRef>
              <c:f>'Table 8.16'!$S$92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8.16'!$Y$93:$Y$100</c:f>
              <c:numCache>
                <c:formatCode>#,##0</c:formatCode>
                <c:ptCount val="8"/>
                <c:pt idx="0">
                  <c:v>314</c:v>
                </c:pt>
                <c:pt idx="1">
                  <c:v>940</c:v>
                </c:pt>
                <c:pt idx="2">
                  <c:v>194</c:v>
                </c:pt>
                <c:pt idx="3">
                  <c:v>953</c:v>
                </c:pt>
                <c:pt idx="4">
                  <c:v>762</c:v>
                </c:pt>
                <c:pt idx="5">
                  <c:v>544</c:v>
                </c:pt>
                <c:pt idx="6">
                  <c:v>29</c:v>
                </c:pt>
                <c:pt idx="7">
                  <c:v>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3-437F-92F0-E31491877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8.16'!$U$8:$Y$8</c:f>
              <c:numCache>
                <c:formatCode>General</c:formatCode>
                <c:ptCount val="5"/>
                <c:pt idx="0">
                  <c:v>30631.34</c:v>
                </c:pt>
                <c:pt idx="1">
                  <c:v>31880</c:v>
                </c:pt>
                <c:pt idx="2">
                  <c:v>34420</c:v>
                </c:pt>
                <c:pt idx="3">
                  <c:v>35086.300000000003</c:v>
                </c:pt>
                <c:pt idx="4">
                  <c:v>35609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F5-4924-9AB3-BA7311D2281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F5-4924-9AB3-BA7311D22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8.16'!$T$4:$Y$4</c:f>
              <c:numCache>
                <c:formatCode>#,##0</c:formatCode>
                <c:ptCount val="6"/>
                <c:pt idx="0">
                  <c:v>16528</c:v>
                </c:pt>
                <c:pt idx="1">
                  <c:v>16280</c:v>
                </c:pt>
                <c:pt idx="2">
                  <c:v>16422</c:v>
                </c:pt>
                <c:pt idx="3">
                  <c:v>16815</c:v>
                </c:pt>
                <c:pt idx="4">
                  <c:v>16419</c:v>
                </c:pt>
                <c:pt idx="5">
                  <c:v>17211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CF-44FE-B050-87F31DF2217E}"/>
            </c:ext>
          </c:extLst>
        </c:ser>
        <c:ser>
          <c:idx val="1"/>
          <c:order val="1"/>
          <c:tx>
            <c:strRef>
              <c:f>'Table 8.16'!$S$7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8.16'!$T$7:$Y$7</c:f>
              <c:numCache>
                <c:formatCode>#,##0</c:formatCode>
                <c:ptCount val="6"/>
                <c:pt idx="0">
                  <c:v>11806</c:v>
                </c:pt>
                <c:pt idx="1">
                  <c:v>11789</c:v>
                </c:pt>
                <c:pt idx="2">
                  <c:v>11712</c:v>
                </c:pt>
                <c:pt idx="3">
                  <c:v>11705</c:v>
                </c:pt>
                <c:pt idx="4">
                  <c:v>11699</c:v>
                </c:pt>
                <c:pt idx="5">
                  <c:v>12154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CF-44FE-B050-87F31DF2217E}"/>
            </c:ext>
          </c:extLst>
        </c:ser>
        <c:ser>
          <c:idx val="2"/>
          <c:order val="2"/>
          <c:tx>
            <c:strRef>
              <c:f>'Table 8.16'!$S$11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8.16'!$T$11:$Y$11</c:f>
              <c:numCache>
                <c:formatCode>#,##0</c:formatCode>
                <c:ptCount val="6"/>
                <c:pt idx="0">
                  <c:v>13699</c:v>
                </c:pt>
                <c:pt idx="1">
                  <c:v>13506</c:v>
                </c:pt>
                <c:pt idx="2">
                  <c:v>13700</c:v>
                </c:pt>
                <c:pt idx="3">
                  <c:v>14098</c:v>
                </c:pt>
                <c:pt idx="4">
                  <c:v>13846</c:v>
                </c:pt>
                <c:pt idx="5">
                  <c:v>14503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CF-44FE-B050-87F31DF2217E}"/>
            </c:ext>
          </c:extLst>
        </c:ser>
        <c:ser>
          <c:idx val="3"/>
          <c:order val="3"/>
          <c:tx>
            <c:strRef>
              <c:f>'Table 8.16'!$S$12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8.16'!$T$12:$Y$12</c:f>
              <c:numCache>
                <c:formatCode>#,##0</c:formatCode>
                <c:ptCount val="6"/>
                <c:pt idx="0">
                  <c:v>2832</c:v>
                </c:pt>
                <c:pt idx="1">
                  <c:v>2775</c:v>
                </c:pt>
                <c:pt idx="2">
                  <c:v>2719</c:v>
                </c:pt>
                <c:pt idx="3">
                  <c:v>2719</c:v>
                </c:pt>
                <c:pt idx="4">
                  <c:v>2574</c:v>
                </c:pt>
                <c:pt idx="5">
                  <c:v>2708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CF-44FE-B050-87F31DF22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8.16'!$AA$15:$AA$33</c:f>
              <c:numCache>
                <c:formatCode>0.0%</c:formatCode>
                <c:ptCount val="19"/>
                <c:pt idx="0">
                  <c:v>5.6707919353901577E-2</c:v>
                </c:pt>
                <c:pt idx="1">
                  <c:v>2.8470164429725176E-3</c:v>
                </c:pt>
                <c:pt idx="2">
                  <c:v>9.0988321422346169E-2</c:v>
                </c:pt>
                <c:pt idx="3">
                  <c:v>5.8683400151066179E-3</c:v>
                </c:pt>
                <c:pt idx="4">
                  <c:v>5.4616233803962584E-2</c:v>
                </c:pt>
                <c:pt idx="5">
                  <c:v>2.4519202835395968E-2</c:v>
                </c:pt>
                <c:pt idx="6">
                  <c:v>8.2447272093428628E-2</c:v>
                </c:pt>
                <c:pt idx="7">
                  <c:v>8.3260705362849338E-2</c:v>
                </c:pt>
                <c:pt idx="8">
                  <c:v>3.4222299692057402E-2</c:v>
                </c:pt>
                <c:pt idx="9">
                  <c:v>8.3086398233687755E-3</c:v>
                </c:pt>
                <c:pt idx="10">
                  <c:v>2.3763871942362444E-2</c:v>
                </c:pt>
                <c:pt idx="11">
                  <c:v>1.2492010923246762E-2</c:v>
                </c:pt>
                <c:pt idx="12">
                  <c:v>3.1200976119923306E-2</c:v>
                </c:pt>
                <c:pt idx="13">
                  <c:v>0.1038289466039161</c:v>
                </c:pt>
                <c:pt idx="14">
                  <c:v>6.478414967172158E-2</c:v>
                </c:pt>
                <c:pt idx="15">
                  <c:v>5.9206321538550925E-2</c:v>
                </c:pt>
                <c:pt idx="16">
                  <c:v>9.8193016094358265E-2</c:v>
                </c:pt>
                <c:pt idx="17">
                  <c:v>1.138806577189007E-2</c:v>
                </c:pt>
                <c:pt idx="18">
                  <c:v>2.399628144791122E-2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0-4594-8F00-8F9AB0B890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70-4594-8F00-8F9AB0B89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8.16'!$Y$44:$Y$60</c:f>
              <c:numCache>
                <c:formatCode>#,##0</c:formatCode>
                <c:ptCount val="17"/>
                <c:pt idx="0">
                  <c:v>6</c:v>
                </c:pt>
                <c:pt idx="1">
                  <c:v>245</c:v>
                </c:pt>
                <c:pt idx="2">
                  <c:v>557</c:v>
                </c:pt>
                <c:pt idx="3">
                  <c:v>845</c:v>
                </c:pt>
                <c:pt idx="4">
                  <c:v>995</c:v>
                </c:pt>
                <c:pt idx="5">
                  <c:v>856</c:v>
                </c:pt>
                <c:pt idx="6">
                  <c:v>685</c:v>
                </c:pt>
                <c:pt idx="7">
                  <c:v>753</c:v>
                </c:pt>
                <c:pt idx="8">
                  <c:v>738</c:v>
                </c:pt>
                <c:pt idx="9">
                  <c:v>744</c:v>
                </c:pt>
                <c:pt idx="10">
                  <c:v>824</c:v>
                </c:pt>
                <c:pt idx="11">
                  <c:v>748</c:v>
                </c:pt>
                <c:pt idx="12">
                  <c:v>455</c:v>
                </c:pt>
                <c:pt idx="13">
                  <c:v>183</c:v>
                </c:pt>
                <c:pt idx="14">
                  <c:v>96</c:v>
                </c:pt>
                <c:pt idx="15">
                  <c:v>51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7-4AE2-88A4-BDA93D8A686E}"/>
            </c:ext>
          </c:extLst>
        </c:ser>
        <c:ser>
          <c:idx val="1"/>
          <c:order val="1"/>
          <c:tx>
            <c:strRef>
              <c:f>'Table 8.16'!$S$62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8.16'!$Y$63:$Y$79</c:f>
              <c:numCache>
                <c:formatCode>#,##0</c:formatCode>
                <c:ptCount val="17"/>
                <c:pt idx="0">
                  <c:v>5</c:v>
                </c:pt>
                <c:pt idx="1">
                  <c:v>239</c:v>
                </c:pt>
                <c:pt idx="2">
                  <c:v>608</c:v>
                </c:pt>
                <c:pt idx="3">
                  <c:v>847</c:v>
                </c:pt>
                <c:pt idx="4">
                  <c:v>894</c:v>
                </c:pt>
                <c:pt idx="5">
                  <c:v>652</c:v>
                </c:pt>
                <c:pt idx="6">
                  <c:v>663</c:v>
                </c:pt>
                <c:pt idx="7">
                  <c:v>686</c:v>
                </c:pt>
                <c:pt idx="8">
                  <c:v>883</c:v>
                </c:pt>
                <c:pt idx="9">
                  <c:v>787</c:v>
                </c:pt>
                <c:pt idx="10">
                  <c:v>811</c:v>
                </c:pt>
                <c:pt idx="11">
                  <c:v>692</c:v>
                </c:pt>
                <c:pt idx="12">
                  <c:v>348</c:v>
                </c:pt>
                <c:pt idx="13">
                  <c:v>135</c:v>
                </c:pt>
                <c:pt idx="14">
                  <c:v>73</c:v>
                </c:pt>
                <c:pt idx="15">
                  <c:v>39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7-4AE2-88A4-BDA93D8A6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8.16'!$Y$83:$Y$90</c:f>
              <c:numCache>
                <c:formatCode>#,##0</c:formatCode>
                <c:ptCount val="8"/>
                <c:pt idx="0">
                  <c:v>523</c:v>
                </c:pt>
                <c:pt idx="1">
                  <c:v>454</c:v>
                </c:pt>
                <c:pt idx="2">
                  <c:v>1018</c:v>
                </c:pt>
                <c:pt idx="3">
                  <c:v>293</c:v>
                </c:pt>
                <c:pt idx="4">
                  <c:v>164</c:v>
                </c:pt>
                <c:pt idx="5">
                  <c:v>253</c:v>
                </c:pt>
                <c:pt idx="6">
                  <c:v>652</c:v>
                </c:pt>
                <c:pt idx="7">
                  <c:v>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A8-47C8-9205-8852E6B3C7B3}"/>
            </c:ext>
          </c:extLst>
        </c:ser>
        <c:ser>
          <c:idx val="1"/>
          <c:order val="1"/>
          <c:tx>
            <c:strRef>
              <c:f>'Table 8.16'!$S$92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8.16'!$Y$93:$Y$100</c:f>
              <c:numCache>
                <c:formatCode>#,##0</c:formatCode>
                <c:ptCount val="8"/>
                <c:pt idx="0">
                  <c:v>314</c:v>
                </c:pt>
                <c:pt idx="1">
                  <c:v>940</c:v>
                </c:pt>
                <c:pt idx="2">
                  <c:v>194</c:v>
                </c:pt>
                <c:pt idx="3">
                  <c:v>953</c:v>
                </c:pt>
                <c:pt idx="4">
                  <c:v>762</c:v>
                </c:pt>
                <c:pt idx="5">
                  <c:v>544</c:v>
                </c:pt>
                <c:pt idx="6">
                  <c:v>29</c:v>
                </c:pt>
                <c:pt idx="7">
                  <c:v>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A8-47C8-9205-8852E6B3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8.2'!$T$4:$Y$4</c:f>
              <c:numCache>
                <c:formatCode>#,##0</c:formatCode>
                <c:ptCount val="6"/>
                <c:pt idx="0">
                  <c:v>8380</c:v>
                </c:pt>
                <c:pt idx="1">
                  <c:v>8547</c:v>
                </c:pt>
                <c:pt idx="2">
                  <c:v>8463</c:v>
                </c:pt>
                <c:pt idx="3">
                  <c:v>8389</c:v>
                </c:pt>
                <c:pt idx="4">
                  <c:v>8064</c:v>
                </c:pt>
                <c:pt idx="5">
                  <c:v>8317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85-4EB0-B9FD-6F416CA2DF61}"/>
            </c:ext>
          </c:extLst>
        </c:ser>
        <c:ser>
          <c:idx val="1"/>
          <c:order val="1"/>
          <c:tx>
            <c:strRef>
              <c:f>'Table 8.2'!$S$7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8.2'!$T$7:$Y$7</c:f>
              <c:numCache>
                <c:formatCode>#,##0</c:formatCode>
                <c:ptCount val="6"/>
                <c:pt idx="0">
                  <c:v>5734</c:v>
                </c:pt>
                <c:pt idx="1">
                  <c:v>5736</c:v>
                </c:pt>
                <c:pt idx="2">
                  <c:v>5702</c:v>
                </c:pt>
                <c:pt idx="3">
                  <c:v>5687</c:v>
                </c:pt>
                <c:pt idx="4">
                  <c:v>5589</c:v>
                </c:pt>
                <c:pt idx="5">
                  <c:v>5748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85-4EB0-B9FD-6F416CA2DF61}"/>
            </c:ext>
          </c:extLst>
        </c:ser>
        <c:ser>
          <c:idx val="2"/>
          <c:order val="2"/>
          <c:tx>
            <c:strRef>
              <c:f>'Table 8.2'!$S$11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8.2'!$T$11:$Y$11</c:f>
              <c:numCache>
                <c:formatCode>#,##0</c:formatCode>
                <c:ptCount val="6"/>
                <c:pt idx="0">
                  <c:v>7137</c:v>
                </c:pt>
                <c:pt idx="1">
                  <c:v>7308</c:v>
                </c:pt>
                <c:pt idx="2">
                  <c:v>7274</c:v>
                </c:pt>
                <c:pt idx="3">
                  <c:v>7237</c:v>
                </c:pt>
                <c:pt idx="4">
                  <c:v>6916</c:v>
                </c:pt>
                <c:pt idx="5">
                  <c:v>7140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85-4EB0-B9FD-6F416CA2DF61}"/>
            </c:ext>
          </c:extLst>
        </c:ser>
        <c:ser>
          <c:idx val="3"/>
          <c:order val="3"/>
          <c:tx>
            <c:strRef>
              <c:f>'Table 8.2'!$S$12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8.2'!$T$12:$Y$12</c:f>
              <c:numCache>
                <c:formatCode>#,##0</c:formatCode>
                <c:ptCount val="6"/>
                <c:pt idx="0">
                  <c:v>1239</c:v>
                </c:pt>
                <c:pt idx="1">
                  <c:v>1240</c:v>
                </c:pt>
                <c:pt idx="2">
                  <c:v>1190</c:v>
                </c:pt>
                <c:pt idx="3">
                  <c:v>1146</c:v>
                </c:pt>
                <c:pt idx="4">
                  <c:v>1147</c:v>
                </c:pt>
                <c:pt idx="5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85-4EB0-B9FD-6F416CA2D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8.16'!$T$8:$Y$8</c:f>
              <c:numCache>
                <c:formatCode>General</c:formatCode>
                <c:ptCount val="6"/>
                <c:pt idx="0">
                  <c:v>28837</c:v>
                </c:pt>
                <c:pt idx="1">
                  <c:v>30631.34</c:v>
                </c:pt>
                <c:pt idx="2">
                  <c:v>31880</c:v>
                </c:pt>
                <c:pt idx="3">
                  <c:v>34420</c:v>
                </c:pt>
                <c:pt idx="4">
                  <c:v>35086.300000000003</c:v>
                </c:pt>
                <c:pt idx="5">
                  <c:v>35609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D7-45B6-86BA-BACD9652912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D7-45B6-86BA-BACD96529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8.17'!$U$4:$Y$4</c:f>
              <c:numCache>
                <c:formatCode>#,##0</c:formatCode>
                <c:ptCount val="5"/>
                <c:pt idx="0">
                  <c:v>11226</c:v>
                </c:pt>
                <c:pt idx="1">
                  <c:v>11586</c:v>
                </c:pt>
                <c:pt idx="2">
                  <c:v>11815</c:v>
                </c:pt>
                <c:pt idx="3">
                  <c:v>11676</c:v>
                </c:pt>
                <c:pt idx="4">
                  <c:v>12184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5-4A1E-B4B4-DAA5E2EFA374}"/>
            </c:ext>
          </c:extLst>
        </c:ser>
        <c:ser>
          <c:idx val="1"/>
          <c:order val="1"/>
          <c:tx>
            <c:strRef>
              <c:f>'Table 8.17'!$S$7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8.17'!$U$7:$Y$7</c:f>
              <c:numCache>
                <c:formatCode>#,##0</c:formatCode>
                <c:ptCount val="5"/>
                <c:pt idx="0">
                  <c:v>8047</c:v>
                </c:pt>
                <c:pt idx="1">
                  <c:v>8202</c:v>
                </c:pt>
                <c:pt idx="2">
                  <c:v>8259</c:v>
                </c:pt>
                <c:pt idx="3">
                  <c:v>8100</c:v>
                </c:pt>
                <c:pt idx="4">
                  <c:v>8369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25-4A1E-B4B4-DAA5E2EFA374}"/>
            </c:ext>
          </c:extLst>
        </c:ser>
        <c:ser>
          <c:idx val="2"/>
          <c:order val="2"/>
          <c:tx>
            <c:strRef>
              <c:f>'Table 8.17'!$S$11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8.17'!$U$11:$Y$11</c:f>
              <c:numCache>
                <c:formatCode>#,##0</c:formatCode>
                <c:ptCount val="5"/>
                <c:pt idx="0">
                  <c:v>8525</c:v>
                </c:pt>
                <c:pt idx="1">
                  <c:v>8806</c:v>
                </c:pt>
                <c:pt idx="2">
                  <c:v>9089</c:v>
                </c:pt>
                <c:pt idx="3">
                  <c:v>9060</c:v>
                </c:pt>
                <c:pt idx="4">
                  <c:v>9497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25-4A1E-B4B4-DAA5E2EFA374}"/>
            </c:ext>
          </c:extLst>
        </c:ser>
        <c:ser>
          <c:idx val="3"/>
          <c:order val="3"/>
          <c:tx>
            <c:strRef>
              <c:f>'Table 8.17'!$S$12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8.17'!$U$12:$Y$12</c:f>
              <c:numCache>
                <c:formatCode>#,##0</c:formatCode>
                <c:ptCount val="5"/>
                <c:pt idx="0">
                  <c:v>2703</c:v>
                </c:pt>
                <c:pt idx="1">
                  <c:v>2780</c:v>
                </c:pt>
                <c:pt idx="2">
                  <c:v>2726</c:v>
                </c:pt>
                <c:pt idx="3">
                  <c:v>2611</c:v>
                </c:pt>
                <c:pt idx="4">
                  <c:v>2687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25-4A1E-B4B4-DAA5E2EFA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8.17'!$AA$15:$AA$33</c:f>
              <c:numCache>
                <c:formatCode>0.0%</c:formatCode>
                <c:ptCount val="19"/>
                <c:pt idx="0">
                  <c:v>0.15807616546290218</c:v>
                </c:pt>
                <c:pt idx="1">
                  <c:v>6.2376887721602098E-3</c:v>
                </c:pt>
                <c:pt idx="2">
                  <c:v>5.8929743926460935E-2</c:v>
                </c:pt>
                <c:pt idx="3">
                  <c:v>6.4018384766907415E-3</c:v>
                </c:pt>
                <c:pt idx="4">
                  <c:v>4.1201575837163495E-2</c:v>
                </c:pt>
                <c:pt idx="5">
                  <c:v>2.9300722258699934E-2</c:v>
                </c:pt>
                <c:pt idx="6">
                  <c:v>7.9940906106369003E-2</c:v>
                </c:pt>
                <c:pt idx="7">
                  <c:v>5.1953381483913326E-2</c:v>
                </c:pt>
                <c:pt idx="8">
                  <c:v>3.2665791201575839E-2</c:v>
                </c:pt>
                <c:pt idx="9">
                  <c:v>3.7754432042022322E-3</c:v>
                </c:pt>
                <c:pt idx="10">
                  <c:v>1.8548916611950097E-2</c:v>
                </c:pt>
                <c:pt idx="11">
                  <c:v>1.3131976362442548E-2</c:v>
                </c:pt>
                <c:pt idx="12">
                  <c:v>3.1762967826657912E-2</c:v>
                </c:pt>
                <c:pt idx="13">
                  <c:v>4.3171372291529876E-2</c:v>
                </c:pt>
                <c:pt idx="14">
                  <c:v>4.2925147734734076E-2</c:v>
                </c:pt>
                <c:pt idx="15">
                  <c:v>6.5824031516743264E-2</c:v>
                </c:pt>
                <c:pt idx="16">
                  <c:v>9.6191726854891663E-2</c:v>
                </c:pt>
                <c:pt idx="17">
                  <c:v>1.7399868680236377E-2</c:v>
                </c:pt>
                <c:pt idx="18">
                  <c:v>1.731779382797111E-2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FB-453B-941A-D56032A3BF1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FB-453B-941A-D56032A3B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8.17'!$Y$44:$Y$60</c:f>
              <c:numCache>
                <c:formatCode>#,##0</c:formatCode>
                <c:ptCount val="17"/>
                <c:pt idx="0">
                  <c:v>6</c:v>
                </c:pt>
                <c:pt idx="1">
                  <c:v>153</c:v>
                </c:pt>
                <c:pt idx="2">
                  <c:v>515</c:v>
                </c:pt>
                <c:pt idx="3">
                  <c:v>599</c:v>
                </c:pt>
                <c:pt idx="4">
                  <c:v>580</c:v>
                </c:pt>
                <c:pt idx="5">
                  <c:v>480</c:v>
                </c:pt>
                <c:pt idx="6">
                  <c:v>442</c:v>
                </c:pt>
                <c:pt idx="7">
                  <c:v>480</c:v>
                </c:pt>
                <c:pt idx="8">
                  <c:v>555</c:v>
                </c:pt>
                <c:pt idx="9">
                  <c:v>653</c:v>
                </c:pt>
                <c:pt idx="10">
                  <c:v>612</c:v>
                </c:pt>
                <c:pt idx="11">
                  <c:v>483</c:v>
                </c:pt>
                <c:pt idx="12">
                  <c:v>315</c:v>
                </c:pt>
                <c:pt idx="13">
                  <c:v>174</c:v>
                </c:pt>
                <c:pt idx="14">
                  <c:v>89</c:v>
                </c:pt>
                <c:pt idx="15">
                  <c:v>44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9-423C-BD42-D0FC93CFC448}"/>
            </c:ext>
          </c:extLst>
        </c:ser>
        <c:ser>
          <c:idx val="1"/>
          <c:order val="1"/>
          <c:tx>
            <c:strRef>
              <c:f>'Table 8.17'!$S$62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8.17'!$Y$63:$Y$79</c:f>
              <c:numCache>
                <c:formatCode>#,##0</c:formatCode>
                <c:ptCount val="17"/>
                <c:pt idx="0">
                  <c:v>0</c:v>
                </c:pt>
                <c:pt idx="1">
                  <c:v>168</c:v>
                </c:pt>
                <c:pt idx="2">
                  <c:v>479</c:v>
                </c:pt>
                <c:pt idx="3">
                  <c:v>583</c:v>
                </c:pt>
                <c:pt idx="4">
                  <c:v>439</c:v>
                </c:pt>
                <c:pt idx="5">
                  <c:v>429</c:v>
                </c:pt>
                <c:pt idx="6">
                  <c:v>448</c:v>
                </c:pt>
                <c:pt idx="7">
                  <c:v>507</c:v>
                </c:pt>
                <c:pt idx="8">
                  <c:v>643</c:v>
                </c:pt>
                <c:pt idx="9">
                  <c:v>670</c:v>
                </c:pt>
                <c:pt idx="10">
                  <c:v>675</c:v>
                </c:pt>
                <c:pt idx="11">
                  <c:v>444</c:v>
                </c:pt>
                <c:pt idx="12">
                  <c:v>215</c:v>
                </c:pt>
                <c:pt idx="13">
                  <c:v>134</c:v>
                </c:pt>
                <c:pt idx="14">
                  <c:v>65</c:v>
                </c:pt>
                <c:pt idx="15">
                  <c:v>37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69-423C-BD42-D0FC93CFC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8.17'!$Y$83:$Y$90</c:f>
              <c:numCache>
                <c:formatCode>#,##0</c:formatCode>
                <c:ptCount val="8"/>
                <c:pt idx="0">
                  <c:v>387</c:v>
                </c:pt>
                <c:pt idx="1">
                  <c:v>255</c:v>
                </c:pt>
                <c:pt idx="2">
                  <c:v>600</c:v>
                </c:pt>
                <c:pt idx="3">
                  <c:v>121</c:v>
                </c:pt>
                <c:pt idx="4">
                  <c:v>95</c:v>
                </c:pt>
                <c:pt idx="5">
                  <c:v>172</c:v>
                </c:pt>
                <c:pt idx="6">
                  <c:v>502</c:v>
                </c:pt>
                <c:pt idx="7">
                  <c:v>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D6-477D-B240-998492D866F6}"/>
            </c:ext>
          </c:extLst>
        </c:ser>
        <c:ser>
          <c:idx val="1"/>
          <c:order val="1"/>
          <c:tx>
            <c:strRef>
              <c:f>'Table 8.17'!$S$92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8.17'!$Y$93:$Y$100</c:f>
              <c:numCache>
                <c:formatCode>#,##0</c:formatCode>
                <c:ptCount val="8"/>
                <c:pt idx="0">
                  <c:v>209</c:v>
                </c:pt>
                <c:pt idx="1">
                  <c:v>671</c:v>
                </c:pt>
                <c:pt idx="2">
                  <c:v>115</c:v>
                </c:pt>
                <c:pt idx="3">
                  <c:v>500</c:v>
                </c:pt>
                <c:pt idx="4">
                  <c:v>449</c:v>
                </c:pt>
                <c:pt idx="5">
                  <c:v>381</c:v>
                </c:pt>
                <c:pt idx="6">
                  <c:v>33</c:v>
                </c:pt>
                <c:pt idx="7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D6-477D-B240-998492D86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8.17'!$U$8:$Y$8</c:f>
              <c:numCache>
                <c:formatCode>General</c:formatCode>
                <c:ptCount val="5"/>
                <c:pt idx="0">
                  <c:v>27670.63</c:v>
                </c:pt>
                <c:pt idx="1">
                  <c:v>27923.79</c:v>
                </c:pt>
                <c:pt idx="2">
                  <c:v>28898.33</c:v>
                </c:pt>
                <c:pt idx="3">
                  <c:v>30050.41</c:v>
                </c:pt>
                <c:pt idx="4">
                  <c:v>30468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6-4485-8209-DB9967BE036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6-4485-8209-DB9967BE0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8.17'!$T$4:$Y$4</c:f>
              <c:numCache>
                <c:formatCode>#,##0</c:formatCode>
                <c:ptCount val="6"/>
                <c:pt idx="0">
                  <c:v>11585</c:v>
                </c:pt>
                <c:pt idx="1">
                  <c:v>11226</c:v>
                </c:pt>
                <c:pt idx="2">
                  <c:v>11586</c:v>
                </c:pt>
                <c:pt idx="3">
                  <c:v>11815</c:v>
                </c:pt>
                <c:pt idx="4">
                  <c:v>11676</c:v>
                </c:pt>
                <c:pt idx="5">
                  <c:v>12184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D7-453C-A3D1-333305624E9C}"/>
            </c:ext>
          </c:extLst>
        </c:ser>
        <c:ser>
          <c:idx val="1"/>
          <c:order val="1"/>
          <c:tx>
            <c:strRef>
              <c:f>'Table 8.17'!$S$7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8.17'!$T$7:$Y$7</c:f>
              <c:numCache>
                <c:formatCode>#,##0</c:formatCode>
                <c:ptCount val="6"/>
                <c:pt idx="0">
                  <c:v>8103</c:v>
                </c:pt>
                <c:pt idx="1">
                  <c:v>8047</c:v>
                </c:pt>
                <c:pt idx="2">
                  <c:v>8202</c:v>
                </c:pt>
                <c:pt idx="3">
                  <c:v>8259</c:v>
                </c:pt>
                <c:pt idx="4">
                  <c:v>8100</c:v>
                </c:pt>
                <c:pt idx="5">
                  <c:v>8369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D7-453C-A3D1-333305624E9C}"/>
            </c:ext>
          </c:extLst>
        </c:ser>
        <c:ser>
          <c:idx val="2"/>
          <c:order val="2"/>
          <c:tx>
            <c:strRef>
              <c:f>'Table 8.17'!$S$11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8.17'!$T$11:$Y$11</c:f>
              <c:numCache>
                <c:formatCode>#,##0</c:formatCode>
                <c:ptCount val="6"/>
                <c:pt idx="0">
                  <c:v>8765</c:v>
                </c:pt>
                <c:pt idx="1">
                  <c:v>8525</c:v>
                </c:pt>
                <c:pt idx="2">
                  <c:v>8806</c:v>
                </c:pt>
                <c:pt idx="3">
                  <c:v>9089</c:v>
                </c:pt>
                <c:pt idx="4">
                  <c:v>9060</c:v>
                </c:pt>
                <c:pt idx="5">
                  <c:v>9497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D7-453C-A3D1-333305624E9C}"/>
            </c:ext>
          </c:extLst>
        </c:ser>
        <c:ser>
          <c:idx val="3"/>
          <c:order val="3"/>
          <c:tx>
            <c:strRef>
              <c:f>'Table 8.17'!$S$12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8.17'!$T$12:$Y$12</c:f>
              <c:numCache>
                <c:formatCode>#,##0</c:formatCode>
                <c:ptCount val="6"/>
                <c:pt idx="0">
                  <c:v>2817</c:v>
                </c:pt>
                <c:pt idx="1">
                  <c:v>2703</c:v>
                </c:pt>
                <c:pt idx="2">
                  <c:v>2780</c:v>
                </c:pt>
                <c:pt idx="3">
                  <c:v>2726</c:v>
                </c:pt>
                <c:pt idx="4">
                  <c:v>2611</c:v>
                </c:pt>
                <c:pt idx="5">
                  <c:v>2687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D7-453C-A3D1-333305624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8.17'!$AA$15:$AA$33</c:f>
              <c:numCache>
                <c:formatCode>0.0%</c:formatCode>
                <c:ptCount val="19"/>
                <c:pt idx="0">
                  <c:v>0.15807616546290218</c:v>
                </c:pt>
                <c:pt idx="1">
                  <c:v>6.2376887721602098E-3</c:v>
                </c:pt>
                <c:pt idx="2">
                  <c:v>5.8929743926460935E-2</c:v>
                </c:pt>
                <c:pt idx="3">
                  <c:v>6.4018384766907415E-3</c:v>
                </c:pt>
                <c:pt idx="4">
                  <c:v>4.1201575837163495E-2</c:v>
                </c:pt>
                <c:pt idx="5">
                  <c:v>2.9300722258699934E-2</c:v>
                </c:pt>
                <c:pt idx="6">
                  <c:v>7.9940906106369003E-2</c:v>
                </c:pt>
                <c:pt idx="7">
                  <c:v>5.1953381483913326E-2</c:v>
                </c:pt>
                <c:pt idx="8">
                  <c:v>3.2665791201575839E-2</c:v>
                </c:pt>
                <c:pt idx="9">
                  <c:v>3.7754432042022322E-3</c:v>
                </c:pt>
                <c:pt idx="10">
                  <c:v>1.8548916611950097E-2</c:v>
                </c:pt>
                <c:pt idx="11">
                  <c:v>1.3131976362442548E-2</c:v>
                </c:pt>
                <c:pt idx="12">
                  <c:v>3.1762967826657912E-2</c:v>
                </c:pt>
                <c:pt idx="13">
                  <c:v>4.3171372291529876E-2</c:v>
                </c:pt>
                <c:pt idx="14">
                  <c:v>4.2925147734734076E-2</c:v>
                </c:pt>
                <c:pt idx="15">
                  <c:v>6.5824031516743264E-2</c:v>
                </c:pt>
                <c:pt idx="16">
                  <c:v>9.6191726854891663E-2</c:v>
                </c:pt>
                <c:pt idx="17">
                  <c:v>1.7399868680236377E-2</c:v>
                </c:pt>
                <c:pt idx="18">
                  <c:v>1.731779382797111E-2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9D-4977-AB51-47E8D449DB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9D-4977-AB51-47E8D449D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8.17'!$Y$44:$Y$60</c:f>
              <c:numCache>
                <c:formatCode>#,##0</c:formatCode>
                <c:ptCount val="17"/>
                <c:pt idx="0">
                  <c:v>6</c:v>
                </c:pt>
                <c:pt idx="1">
                  <c:v>153</c:v>
                </c:pt>
                <c:pt idx="2">
                  <c:v>515</c:v>
                </c:pt>
                <c:pt idx="3">
                  <c:v>599</c:v>
                </c:pt>
                <c:pt idx="4">
                  <c:v>580</c:v>
                </c:pt>
                <c:pt idx="5">
                  <c:v>480</c:v>
                </c:pt>
                <c:pt idx="6">
                  <c:v>442</c:v>
                </c:pt>
                <c:pt idx="7">
                  <c:v>480</c:v>
                </c:pt>
                <c:pt idx="8">
                  <c:v>555</c:v>
                </c:pt>
                <c:pt idx="9">
                  <c:v>653</c:v>
                </c:pt>
                <c:pt idx="10">
                  <c:v>612</c:v>
                </c:pt>
                <c:pt idx="11">
                  <c:v>483</c:v>
                </c:pt>
                <c:pt idx="12">
                  <c:v>315</c:v>
                </c:pt>
                <c:pt idx="13">
                  <c:v>174</c:v>
                </c:pt>
                <c:pt idx="14">
                  <c:v>89</c:v>
                </c:pt>
                <c:pt idx="15">
                  <c:v>44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F-40DC-A2E7-61ACFB764ECD}"/>
            </c:ext>
          </c:extLst>
        </c:ser>
        <c:ser>
          <c:idx val="1"/>
          <c:order val="1"/>
          <c:tx>
            <c:strRef>
              <c:f>'Table 8.17'!$S$62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8.17'!$Y$63:$Y$79</c:f>
              <c:numCache>
                <c:formatCode>#,##0</c:formatCode>
                <c:ptCount val="17"/>
                <c:pt idx="0">
                  <c:v>0</c:v>
                </c:pt>
                <c:pt idx="1">
                  <c:v>168</c:v>
                </c:pt>
                <c:pt idx="2">
                  <c:v>479</c:v>
                </c:pt>
                <c:pt idx="3">
                  <c:v>583</c:v>
                </c:pt>
                <c:pt idx="4">
                  <c:v>439</c:v>
                </c:pt>
                <c:pt idx="5">
                  <c:v>429</c:v>
                </c:pt>
                <c:pt idx="6">
                  <c:v>448</c:v>
                </c:pt>
                <c:pt idx="7">
                  <c:v>507</c:v>
                </c:pt>
                <c:pt idx="8">
                  <c:v>643</c:v>
                </c:pt>
                <c:pt idx="9">
                  <c:v>670</c:v>
                </c:pt>
                <c:pt idx="10">
                  <c:v>675</c:v>
                </c:pt>
                <c:pt idx="11">
                  <c:v>444</c:v>
                </c:pt>
                <c:pt idx="12">
                  <c:v>215</c:v>
                </c:pt>
                <c:pt idx="13">
                  <c:v>134</c:v>
                </c:pt>
                <c:pt idx="14">
                  <c:v>65</c:v>
                </c:pt>
                <c:pt idx="15">
                  <c:v>37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F-40DC-A2E7-61ACFB764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8.17'!$Y$83:$Y$90</c:f>
              <c:numCache>
                <c:formatCode>#,##0</c:formatCode>
                <c:ptCount val="8"/>
                <c:pt idx="0">
                  <c:v>387</c:v>
                </c:pt>
                <c:pt idx="1">
                  <c:v>255</c:v>
                </c:pt>
                <c:pt idx="2">
                  <c:v>600</c:v>
                </c:pt>
                <c:pt idx="3">
                  <c:v>121</c:v>
                </c:pt>
                <c:pt idx="4">
                  <c:v>95</c:v>
                </c:pt>
                <c:pt idx="5">
                  <c:v>172</c:v>
                </c:pt>
                <c:pt idx="6">
                  <c:v>502</c:v>
                </c:pt>
                <c:pt idx="7">
                  <c:v>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6C-4425-ACF6-935AF36B78BE}"/>
            </c:ext>
          </c:extLst>
        </c:ser>
        <c:ser>
          <c:idx val="1"/>
          <c:order val="1"/>
          <c:tx>
            <c:strRef>
              <c:f>'Table 8.17'!$S$92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8.17'!$Y$93:$Y$100</c:f>
              <c:numCache>
                <c:formatCode>#,##0</c:formatCode>
                <c:ptCount val="8"/>
                <c:pt idx="0">
                  <c:v>209</c:v>
                </c:pt>
                <c:pt idx="1">
                  <c:v>671</c:v>
                </c:pt>
                <c:pt idx="2">
                  <c:v>115</c:v>
                </c:pt>
                <c:pt idx="3">
                  <c:v>500</c:v>
                </c:pt>
                <c:pt idx="4">
                  <c:v>449</c:v>
                </c:pt>
                <c:pt idx="5">
                  <c:v>381</c:v>
                </c:pt>
                <c:pt idx="6">
                  <c:v>33</c:v>
                </c:pt>
                <c:pt idx="7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6C-4425-ACF6-935AF36B7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8.2'!$AA$15:$AA$33</c:f>
              <c:numCache>
                <c:formatCode>0.0%</c:formatCode>
                <c:ptCount val="19"/>
                <c:pt idx="0">
                  <c:v>0.11109775159312252</c:v>
                </c:pt>
                <c:pt idx="1">
                  <c:v>8.0557893471203557E-3</c:v>
                </c:pt>
                <c:pt idx="2">
                  <c:v>8.7411326199350728E-2</c:v>
                </c:pt>
                <c:pt idx="3">
                  <c:v>4.6891908139954312E-3</c:v>
                </c:pt>
                <c:pt idx="4">
                  <c:v>4.5449080197186485E-2</c:v>
                </c:pt>
                <c:pt idx="5">
                  <c:v>3.8595647469039318E-2</c:v>
                </c:pt>
                <c:pt idx="6">
                  <c:v>6.5889142719730676E-2</c:v>
                </c:pt>
                <c:pt idx="7">
                  <c:v>6.0358302272454013E-2</c:v>
                </c:pt>
                <c:pt idx="8">
                  <c:v>2.8616087531561862E-2</c:v>
                </c:pt>
                <c:pt idx="9">
                  <c:v>3.7273055188168812E-3</c:v>
                </c:pt>
                <c:pt idx="10">
                  <c:v>1.7915113622700492E-2</c:v>
                </c:pt>
                <c:pt idx="11">
                  <c:v>1.4788986413370205E-2</c:v>
                </c:pt>
                <c:pt idx="12">
                  <c:v>2.5850667307923531E-2</c:v>
                </c:pt>
                <c:pt idx="13">
                  <c:v>3.5108813274017076E-2</c:v>
                </c:pt>
                <c:pt idx="14">
                  <c:v>0.10556691114584586</c:v>
                </c:pt>
                <c:pt idx="15">
                  <c:v>5.8314296020199594E-2</c:v>
                </c:pt>
                <c:pt idx="16">
                  <c:v>0.11747024167368042</c:v>
                </c:pt>
                <c:pt idx="17">
                  <c:v>1.7554406637008538E-2</c:v>
                </c:pt>
                <c:pt idx="18">
                  <c:v>2.0560298184441505E-2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E3-439F-B9DD-E9F300D3465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E3-439F-B9DD-E9F300D34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8.17'!$T$8:$Y$8</c:f>
              <c:numCache>
                <c:formatCode>General</c:formatCode>
                <c:ptCount val="6"/>
                <c:pt idx="0">
                  <c:v>25789.53</c:v>
                </c:pt>
                <c:pt idx="1">
                  <c:v>27670.63</c:v>
                </c:pt>
                <c:pt idx="2">
                  <c:v>27923.79</c:v>
                </c:pt>
                <c:pt idx="3">
                  <c:v>28898.33</c:v>
                </c:pt>
                <c:pt idx="4">
                  <c:v>30050.41</c:v>
                </c:pt>
                <c:pt idx="5">
                  <c:v>30468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3A-43E8-A32D-F3F5E6D3F7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3A-43E8-A32D-F3F5E6D3F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8.18'!$U$4:$Y$4</c:f>
              <c:numCache>
                <c:formatCode>#,##0</c:formatCode>
                <c:ptCount val="5"/>
                <c:pt idx="0">
                  <c:v>114383</c:v>
                </c:pt>
                <c:pt idx="1">
                  <c:v>115053</c:v>
                </c:pt>
                <c:pt idx="2">
                  <c:v>117835</c:v>
                </c:pt>
                <c:pt idx="3">
                  <c:v>120312</c:v>
                </c:pt>
                <c:pt idx="4">
                  <c:v>127510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D9-418A-BB72-3435702D449E}"/>
            </c:ext>
          </c:extLst>
        </c:ser>
        <c:ser>
          <c:idx val="1"/>
          <c:order val="1"/>
          <c:tx>
            <c:strRef>
              <c:f>'Table 8.18'!$S$7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8.18'!$U$7:$Y$7</c:f>
              <c:numCache>
                <c:formatCode>#,##0</c:formatCode>
                <c:ptCount val="5"/>
                <c:pt idx="0">
                  <c:v>80413</c:v>
                </c:pt>
                <c:pt idx="1">
                  <c:v>80983</c:v>
                </c:pt>
                <c:pt idx="2">
                  <c:v>81980</c:v>
                </c:pt>
                <c:pt idx="3">
                  <c:v>83985</c:v>
                </c:pt>
                <c:pt idx="4">
                  <c:v>87086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D9-418A-BB72-3435702D449E}"/>
            </c:ext>
          </c:extLst>
        </c:ser>
        <c:ser>
          <c:idx val="2"/>
          <c:order val="2"/>
          <c:tx>
            <c:strRef>
              <c:f>'Table 8.18'!$S$11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8.18'!$U$11:$Y$11</c:f>
              <c:numCache>
                <c:formatCode>#,##0</c:formatCode>
                <c:ptCount val="5"/>
                <c:pt idx="0">
                  <c:v>102335</c:v>
                </c:pt>
                <c:pt idx="1">
                  <c:v>103121</c:v>
                </c:pt>
                <c:pt idx="2">
                  <c:v>106074</c:v>
                </c:pt>
                <c:pt idx="3">
                  <c:v>107874</c:v>
                </c:pt>
                <c:pt idx="4">
                  <c:v>114152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D9-418A-BB72-3435702D449E}"/>
            </c:ext>
          </c:extLst>
        </c:ser>
        <c:ser>
          <c:idx val="3"/>
          <c:order val="3"/>
          <c:tx>
            <c:strRef>
              <c:f>'Table 8.18'!$S$12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8.18'!$U$12:$Y$12</c:f>
              <c:numCache>
                <c:formatCode>#,##0</c:formatCode>
                <c:ptCount val="5"/>
                <c:pt idx="0">
                  <c:v>12048</c:v>
                </c:pt>
                <c:pt idx="1">
                  <c:v>11932</c:v>
                </c:pt>
                <c:pt idx="2">
                  <c:v>11761</c:v>
                </c:pt>
                <c:pt idx="3">
                  <c:v>12438</c:v>
                </c:pt>
                <c:pt idx="4">
                  <c:v>13358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D9-418A-BB72-3435702D4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8.18'!$AA$15:$AA$33</c:f>
              <c:numCache>
                <c:formatCode>0.0%</c:formatCode>
                <c:ptCount val="19"/>
                <c:pt idx="0">
                  <c:v>5.866206572033566E-3</c:v>
                </c:pt>
                <c:pt idx="1">
                  <c:v>1.1057956238726375E-3</c:v>
                </c:pt>
                <c:pt idx="2">
                  <c:v>4.5949337306877891E-2</c:v>
                </c:pt>
                <c:pt idx="3">
                  <c:v>5.834836483413066E-3</c:v>
                </c:pt>
                <c:pt idx="4">
                  <c:v>4.2859383577758606E-2</c:v>
                </c:pt>
                <c:pt idx="5">
                  <c:v>3.6914751784173791E-2</c:v>
                </c:pt>
                <c:pt idx="6">
                  <c:v>8.1201474394165168E-2</c:v>
                </c:pt>
                <c:pt idx="7">
                  <c:v>8.141322249235354E-2</c:v>
                </c:pt>
                <c:pt idx="8">
                  <c:v>2.5997960944239666E-2</c:v>
                </c:pt>
                <c:pt idx="9">
                  <c:v>2.7699788251901811E-2</c:v>
                </c:pt>
                <c:pt idx="10">
                  <c:v>4.1722217865265469E-2</c:v>
                </c:pt>
                <c:pt idx="11">
                  <c:v>1.512038271508117E-2</c:v>
                </c:pt>
                <c:pt idx="12">
                  <c:v>9.2118265234099286E-2</c:v>
                </c:pt>
                <c:pt idx="13">
                  <c:v>9.4392596659085559E-2</c:v>
                </c:pt>
                <c:pt idx="14">
                  <c:v>5.5109403184063994E-2</c:v>
                </c:pt>
                <c:pt idx="15">
                  <c:v>0.10183515018429927</c:v>
                </c:pt>
                <c:pt idx="16">
                  <c:v>0.10766998666771234</c:v>
                </c:pt>
                <c:pt idx="17">
                  <c:v>2.6586150105874048E-2</c:v>
                </c:pt>
                <c:pt idx="18">
                  <c:v>3.1503411497137479E-2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22-4DA3-927A-BA74CE87FAB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22-4DA3-927A-BA74CE87F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8.18'!$Y$44:$Y$60</c:f>
              <c:numCache>
                <c:formatCode>#,##0</c:formatCode>
                <c:ptCount val="17"/>
                <c:pt idx="0">
                  <c:v>13</c:v>
                </c:pt>
                <c:pt idx="1">
                  <c:v>563</c:v>
                </c:pt>
                <c:pt idx="2">
                  <c:v>2328</c:v>
                </c:pt>
                <c:pt idx="3">
                  <c:v>5989</c:v>
                </c:pt>
                <c:pt idx="4">
                  <c:v>10724</c:v>
                </c:pt>
                <c:pt idx="5">
                  <c:v>10532</c:v>
                </c:pt>
                <c:pt idx="6">
                  <c:v>8166</c:v>
                </c:pt>
                <c:pt idx="7">
                  <c:v>6591</c:v>
                </c:pt>
                <c:pt idx="8">
                  <c:v>6202</c:v>
                </c:pt>
                <c:pt idx="9">
                  <c:v>4616</c:v>
                </c:pt>
                <c:pt idx="10">
                  <c:v>3635</c:v>
                </c:pt>
                <c:pt idx="11">
                  <c:v>2332</c:v>
                </c:pt>
                <c:pt idx="12">
                  <c:v>1094</c:v>
                </c:pt>
                <c:pt idx="13">
                  <c:v>421</c:v>
                </c:pt>
                <c:pt idx="14">
                  <c:v>197</c:v>
                </c:pt>
                <c:pt idx="15">
                  <c:v>126</c:v>
                </c:pt>
                <c:pt idx="1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AE-4C2D-9AE2-207C780876B3}"/>
            </c:ext>
          </c:extLst>
        </c:ser>
        <c:ser>
          <c:idx val="1"/>
          <c:order val="1"/>
          <c:tx>
            <c:strRef>
              <c:f>'Table 8.18'!$S$62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8.18'!$Y$63:$Y$79</c:f>
              <c:numCache>
                <c:formatCode>#,##0</c:formatCode>
                <c:ptCount val="17"/>
                <c:pt idx="0">
                  <c:v>16</c:v>
                </c:pt>
                <c:pt idx="1">
                  <c:v>738</c:v>
                </c:pt>
                <c:pt idx="2">
                  <c:v>2534</c:v>
                </c:pt>
                <c:pt idx="3">
                  <c:v>6602</c:v>
                </c:pt>
                <c:pt idx="4">
                  <c:v>10774</c:v>
                </c:pt>
                <c:pt idx="5">
                  <c:v>10061</c:v>
                </c:pt>
                <c:pt idx="6">
                  <c:v>7966</c:v>
                </c:pt>
                <c:pt idx="7">
                  <c:v>6406</c:v>
                </c:pt>
                <c:pt idx="8">
                  <c:v>6295</c:v>
                </c:pt>
                <c:pt idx="9">
                  <c:v>4962</c:v>
                </c:pt>
                <c:pt idx="10">
                  <c:v>3722</c:v>
                </c:pt>
                <c:pt idx="11">
                  <c:v>2267</c:v>
                </c:pt>
                <c:pt idx="12">
                  <c:v>881</c:v>
                </c:pt>
                <c:pt idx="13">
                  <c:v>314</c:v>
                </c:pt>
                <c:pt idx="14">
                  <c:v>148</c:v>
                </c:pt>
                <c:pt idx="15">
                  <c:v>117</c:v>
                </c:pt>
                <c:pt idx="16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AE-4C2D-9AE2-207C78087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8.18'!$Y$83:$Y$90</c:f>
              <c:numCache>
                <c:formatCode>#,##0</c:formatCode>
                <c:ptCount val="8"/>
                <c:pt idx="0">
                  <c:v>5243</c:v>
                </c:pt>
                <c:pt idx="1">
                  <c:v>9426</c:v>
                </c:pt>
                <c:pt idx="2">
                  <c:v>5733</c:v>
                </c:pt>
                <c:pt idx="3">
                  <c:v>2664</c:v>
                </c:pt>
                <c:pt idx="4">
                  <c:v>3003</c:v>
                </c:pt>
                <c:pt idx="5">
                  <c:v>2398</c:v>
                </c:pt>
                <c:pt idx="6">
                  <c:v>2267</c:v>
                </c:pt>
                <c:pt idx="7">
                  <c:v>3894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A5-415D-BAE5-853FF4FC2AE7}"/>
            </c:ext>
          </c:extLst>
        </c:ser>
        <c:ser>
          <c:idx val="1"/>
          <c:order val="1"/>
          <c:tx>
            <c:strRef>
              <c:f>'Table 8.18'!$S$92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8.18'!$Y$93:$Y$100</c:f>
              <c:numCache>
                <c:formatCode>#,##0</c:formatCode>
                <c:ptCount val="8"/>
                <c:pt idx="0">
                  <c:v>4288</c:v>
                </c:pt>
                <c:pt idx="1">
                  <c:v>11957</c:v>
                </c:pt>
                <c:pt idx="2">
                  <c:v>1310</c:v>
                </c:pt>
                <c:pt idx="3">
                  <c:v>4688</c:v>
                </c:pt>
                <c:pt idx="4">
                  <c:v>7203</c:v>
                </c:pt>
                <c:pt idx="5">
                  <c:v>3540</c:v>
                </c:pt>
                <c:pt idx="6">
                  <c:v>341</c:v>
                </c:pt>
                <c:pt idx="7">
                  <c:v>1968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A5-415D-BAE5-853FF4FC2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8.18'!$U$8:$Y$8</c:f>
              <c:numCache>
                <c:formatCode>General</c:formatCode>
                <c:ptCount val="5"/>
                <c:pt idx="0">
                  <c:v>38259.14</c:v>
                </c:pt>
                <c:pt idx="1">
                  <c:v>38728</c:v>
                </c:pt>
                <c:pt idx="2">
                  <c:v>40305.5</c:v>
                </c:pt>
                <c:pt idx="3">
                  <c:v>41954.33</c:v>
                </c:pt>
                <c:pt idx="4">
                  <c:v>42640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8D-454C-A246-AFB9BE2CE5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8D-454C-A246-AFB9BE2CE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8.18'!$T$4:$Y$4</c:f>
              <c:numCache>
                <c:formatCode>#,##0</c:formatCode>
                <c:ptCount val="6"/>
                <c:pt idx="0">
                  <c:v>113039</c:v>
                </c:pt>
                <c:pt idx="1">
                  <c:v>114383</c:v>
                </c:pt>
                <c:pt idx="2">
                  <c:v>115053</c:v>
                </c:pt>
                <c:pt idx="3">
                  <c:v>117835</c:v>
                </c:pt>
                <c:pt idx="4">
                  <c:v>120312</c:v>
                </c:pt>
                <c:pt idx="5">
                  <c:v>127510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A0-4C6A-AAEC-6C9E8344176C}"/>
            </c:ext>
          </c:extLst>
        </c:ser>
        <c:ser>
          <c:idx val="1"/>
          <c:order val="1"/>
          <c:tx>
            <c:strRef>
              <c:f>'Table 8.18'!$S$7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8.18'!$T$7:$Y$7</c:f>
              <c:numCache>
                <c:formatCode>#,##0</c:formatCode>
                <c:ptCount val="6"/>
                <c:pt idx="0">
                  <c:v>79584</c:v>
                </c:pt>
                <c:pt idx="1">
                  <c:v>80413</c:v>
                </c:pt>
                <c:pt idx="2">
                  <c:v>80983</c:v>
                </c:pt>
                <c:pt idx="3">
                  <c:v>81980</c:v>
                </c:pt>
                <c:pt idx="4">
                  <c:v>83985</c:v>
                </c:pt>
                <c:pt idx="5">
                  <c:v>87086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0-4C6A-AAEC-6C9E8344176C}"/>
            </c:ext>
          </c:extLst>
        </c:ser>
        <c:ser>
          <c:idx val="2"/>
          <c:order val="2"/>
          <c:tx>
            <c:strRef>
              <c:f>'Table 8.18'!$S$11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8.18'!$T$11:$Y$11</c:f>
              <c:numCache>
                <c:formatCode>#,##0</c:formatCode>
                <c:ptCount val="6"/>
                <c:pt idx="0">
                  <c:v>100999</c:v>
                </c:pt>
                <c:pt idx="1">
                  <c:v>102335</c:v>
                </c:pt>
                <c:pt idx="2">
                  <c:v>103121</c:v>
                </c:pt>
                <c:pt idx="3">
                  <c:v>106074</c:v>
                </c:pt>
                <c:pt idx="4">
                  <c:v>107874</c:v>
                </c:pt>
                <c:pt idx="5">
                  <c:v>114152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A0-4C6A-AAEC-6C9E8344176C}"/>
            </c:ext>
          </c:extLst>
        </c:ser>
        <c:ser>
          <c:idx val="3"/>
          <c:order val="3"/>
          <c:tx>
            <c:strRef>
              <c:f>'Table 8.18'!$S$12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8.18'!$T$12:$Y$12</c:f>
              <c:numCache>
                <c:formatCode>#,##0</c:formatCode>
                <c:ptCount val="6"/>
                <c:pt idx="0">
                  <c:v>12040</c:v>
                </c:pt>
                <c:pt idx="1">
                  <c:v>12048</c:v>
                </c:pt>
                <c:pt idx="2">
                  <c:v>11932</c:v>
                </c:pt>
                <c:pt idx="3">
                  <c:v>11761</c:v>
                </c:pt>
                <c:pt idx="4">
                  <c:v>12438</c:v>
                </c:pt>
                <c:pt idx="5">
                  <c:v>13358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A0-4C6A-AAEC-6C9E83441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8.18'!$AA$15:$AA$33</c:f>
              <c:numCache>
                <c:formatCode>0.0%</c:formatCode>
                <c:ptCount val="19"/>
                <c:pt idx="0">
                  <c:v>5.866206572033566E-3</c:v>
                </c:pt>
                <c:pt idx="1">
                  <c:v>1.1057956238726375E-3</c:v>
                </c:pt>
                <c:pt idx="2">
                  <c:v>4.5949337306877891E-2</c:v>
                </c:pt>
                <c:pt idx="3">
                  <c:v>5.834836483413066E-3</c:v>
                </c:pt>
                <c:pt idx="4">
                  <c:v>4.2859383577758606E-2</c:v>
                </c:pt>
                <c:pt idx="5">
                  <c:v>3.6914751784173791E-2</c:v>
                </c:pt>
                <c:pt idx="6">
                  <c:v>8.1201474394165168E-2</c:v>
                </c:pt>
                <c:pt idx="7">
                  <c:v>8.141322249235354E-2</c:v>
                </c:pt>
                <c:pt idx="8">
                  <c:v>2.5997960944239666E-2</c:v>
                </c:pt>
                <c:pt idx="9">
                  <c:v>2.7699788251901811E-2</c:v>
                </c:pt>
                <c:pt idx="10">
                  <c:v>4.1722217865265469E-2</c:v>
                </c:pt>
                <c:pt idx="11">
                  <c:v>1.512038271508117E-2</c:v>
                </c:pt>
                <c:pt idx="12">
                  <c:v>9.2118265234099286E-2</c:v>
                </c:pt>
                <c:pt idx="13">
                  <c:v>9.4392596659085559E-2</c:v>
                </c:pt>
                <c:pt idx="14">
                  <c:v>5.5109403184063994E-2</c:v>
                </c:pt>
                <c:pt idx="15">
                  <c:v>0.10183515018429927</c:v>
                </c:pt>
                <c:pt idx="16">
                  <c:v>0.10766998666771234</c:v>
                </c:pt>
                <c:pt idx="17">
                  <c:v>2.6586150105874048E-2</c:v>
                </c:pt>
                <c:pt idx="18">
                  <c:v>3.1503411497137479E-2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F4E-B84E-362D374568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F4E-B84E-362D37456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8.18'!$Y$44:$Y$60</c:f>
              <c:numCache>
                <c:formatCode>#,##0</c:formatCode>
                <c:ptCount val="17"/>
                <c:pt idx="0">
                  <c:v>13</c:v>
                </c:pt>
                <c:pt idx="1">
                  <c:v>563</c:v>
                </c:pt>
                <c:pt idx="2">
                  <c:v>2328</c:v>
                </c:pt>
                <c:pt idx="3">
                  <c:v>5989</c:v>
                </c:pt>
                <c:pt idx="4">
                  <c:v>10724</c:v>
                </c:pt>
                <c:pt idx="5">
                  <c:v>10532</c:v>
                </c:pt>
                <c:pt idx="6">
                  <c:v>8166</c:v>
                </c:pt>
                <c:pt idx="7">
                  <c:v>6591</c:v>
                </c:pt>
                <c:pt idx="8">
                  <c:v>6202</c:v>
                </c:pt>
                <c:pt idx="9">
                  <c:v>4616</c:v>
                </c:pt>
                <c:pt idx="10">
                  <c:v>3635</c:v>
                </c:pt>
                <c:pt idx="11">
                  <c:v>2332</c:v>
                </c:pt>
                <c:pt idx="12">
                  <c:v>1094</c:v>
                </c:pt>
                <c:pt idx="13">
                  <c:v>421</c:v>
                </c:pt>
                <c:pt idx="14">
                  <c:v>197</c:v>
                </c:pt>
                <c:pt idx="15">
                  <c:v>126</c:v>
                </c:pt>
                <c:pt idx="1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21-4983-BABB-40A596058616}"/>
            </c:ext>
          </c:extLst>
        </c:ser>
        <c:ser>
          <c:idx val="1"/>
          <c:order val="1"/>
          <c:tx>
            <c:strRef>
              <c:f>'Table 8.18'!$S$62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8.18'!$Y$63:$Y$79</c:f>
              <c:numCache>
                <c:formatCode>#,##0</c:formatCode>
                <c:ptCount val="17"/>
                <c:pt idx="0">
                  <c:v>16</c:v>
                </c:pt>
                <c:pt idx="1">
                  <c:v>738</c:v>
                </c:pt>
                <c:pt idx="2">
                  <c:v>2534</c:v>
                </c:pt>
                <c:pt idx="3">
                  <c:v>6602</c:v>
                </c:pt>
                <c:pt idx="4">
                  <c:v>10774</c:v>
                </c:pt>
                <c:pt idx="5">
                  <c:v>10061</c:v>
                </c:pt>
                <c:pt idx="6">
                  <c:v>7966</c:v>
                </c:pt>
                <c:pt idx="7">
                  <c:v>6406</c:v>
                </c:pt>
                <c:pt idx="8">
                  <c:v>6295</c:v>
                </c:pt>
                <c:pt idx="9">
                  <c:v>4962</c:v>
                </c:pt>
                <c:pt idx="10">
                  <c:v>3722</c:v>
                </c:pt>
                <c:pt idx="11">
                  <c:v>2267</c:v>
                </c:pt>
                <c:pt idx="12">
                  <c:v>881</c:v>
                </c:pt>
                <c:pt idx="13">
                  <c:v>314</c:v>
                </c:pt>
                <c:pt idx="14">
                  <c:v>148</c:v>
                </c:pt>
                <c:pt idx="15">
                  <c:v>117</c:v>
                </c:pt>
                <c:pt idx="16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21-4983-BABB-40A596058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8.18'!$Y$83:$Y$90</c:f>
              <c:numCache>
                <c:formatCode>#,##0</c:formatCode>
                <c:ptCount val="8"/>
                <c:pt idx="0">
                  <c:v>5243</c:v>
                </c:pt>
                <c:pt idx="1">
                  <c:v>9426</c:v>
                </c:pt>
                <c:pt idx="2">
                  <c:v>5733</c:v>
                </c:pt>
                <c:pt idx="3">
                  <c:v>2664</c:v>
                </c:pt>
                <c:pt idx="4">
                  <c:v>3003</c:v>
                </c:pt>
                <c:pt idx="5">
                  <c:v>2398</c:v>
                </c:pt>
                <c:pt idx="6">
                  <c:v>2267</c:v>
                </c:pt>
                <c:pt idx="7">
                  <c:v>3894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3B-4AF2-974F-269CB958AE19}"/>
            </c:ext>
          </c:extLst>
        </c:ser>
        <c:ser>
          <c:idx val="1"/>
          <c:order val="1"/>
          <c:tx>
            <c:strRef>
              <c:f>'Table 8.18'!$S$92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8.18'!$Y$93:$Y$100</c:f>
              <c:numCache>
                <c:formatCode>#,##0</c:formatCode>
                <c:ptCount val="8"/>
                <c:pt idx="0">
                  <c:v>4288</c:v>
                </c:pt>
                <c:pt idx="1">
                  <c:v>11957</c:v>
                </c:pt>
                <c:pt idx="2">
                  <c:v>1310</c:v>
                </c:pt>
                <c:pt idx="3">
                  <c:v>4688</c:v>
                </c:pt>
                <c:pt idx="4">
                  <c:v>7203</c:v>
                </c:pt>
                <c:pt idx="5">
                  <c:v>3540</c:v>
                </c:pt>
                <c:pt idx="6">
                  <c:v>341</c:v>
                </c:pt>
                <c:pt idx="7">
                  <c:v>1968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3B-4AF2-974F-269CB958A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8.2'!$Y$44:$Y$60</c:f>
              <c:numCache>
                <c:formatCode>#,##0</c:formatCode>
                <c:ptCount val="17"/>
                <c:pt idx="0">
                  <c:v>6</c:v>
                </c:pt>
                <c:pt idx="1">
                  <c:v>94</c:v>
                </c:pt>
                <c:pt idx="2">
                  <c:v>296</c:v>
                </c:pt>
                <c:pt idx="3">
                  <c:v>334</c:v>
                </c:pt>
                <c:pt idx="4">
                  <c:v>426</c:v>
                </c:pt>
                <c:pt idx="5">
                  <c:v>402</c:v>
                </c:pt>
                <c:pt idx="6">
                  <c:v>350</c:v>
                </c:pt>
                <c:pt idx="7">
                  <c:v>335</c:v>
                </c:pt>
                <c:pt idx="8">
                  <c:v>441</c:v>
                </c:pt>
                <c:pt idx="9">
                  <c:v>421</c:v>
                </c:pt>
                <c:pt idx="10">
                  <c:v>470</c:v>
                </c:pt>
                <c:pt idx="11">
                  <c:v>339</c:v>
                </c:pt>
                <c:pt idx="12">
                  <c:v>210</c:v>
                </c:pt>
                <c:pt idx="13">
                  <c:v>90</c:v>
                </c:pt>
                <c:pt idx="14">
                  <c:v>34</c:v>
                </c:pt>
                <c:pt idx="15">
                  <c:v>22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21-44F8-8BB3-6B6ED42ED4EF}"/>
            </c:ext>
          </c:extLst>
        </c:ser>
        <c:ser>
          <c:idx val="1"/>
          <c:order val="1"/>
          <c:tx>
            <c:strRef>
              <c:f>'Table 8.2'!$S$62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8.2'!$Y$63:$Y$79</c:f>
              <c:numCache>
                <c:formatCode>#,##0</c:formatCode>
                <c:ptCount val="17"/>
                <c:pt idx="0">
                  <c:v>4</c:v>
                </c:pt>
                <c:pt idx="1">
                  <c:v>117</c:v>
                </c:pt>
                <c:pt idx="2">
                  <c:v>296</c:v>
                </c:pt>
                <c:pt idx="3">
                  <c:v>299</c:v>
                </c:pt>
                <c:pt idx="4">
                  <c:v>451</c:v>
                </c:pt>
                <c:pt idx="5">
                  <c:v>325</c:v>
                </c:pt>
                <c:pt idx="6">
                  <c:v>345</c:v>
                </c:pt>
                <c:pt idx="7">
                  <c:v>368</c:v>
                </c:pt>
                <c:pt idx="8">
                  <c:v>442</c:v>
                </c:pt>
                <c:pt idx="9">
                  <c:v>431</c:v>
                </c:pt>
                <c:pt idx="10">
                  <c:v>386</c:v>
                </c:pt>
                <c:pt idx="11">
                  <c:v>285</c:v>
                </c:pt>
                <c:pt idx="12">
                  <c:v>161</c:v>
                </c:pt>
                <c:pt idx="13">
                  <c:v>52</c:v>
                </c:pt>
                <c:pt idx="14">
                  <c:v>31</c:v>
                </c:pt>
                <c:pt idx="15">
                  <c:v>22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21-44F8-8BB3-6B6ED42ED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8.18'!$T$8:$Y$8</c:f>
              <c:numCache>
                <c:formatCode>General</c:formatCode>
                <c:ptCount val="6"/>
                <c:pt idx="0">
                  <c:v>37424.5</c:v>
                </c:pt>
                <c:pt idx="1">
                  <c:v>38259.14</c:v>
                </c:pt>
                <c:pt idx="2">
                  <c:v>38728</c:v>
                </c:pt>
                <c:pt idx="3">
                  <c:v>40305.5</c:v>
                </c:pt>
                <c:pt idx="4">
                  <c:v>41954.33</c:v>
                </c:pt>
                <c:pt idx="5">
                  <c:v>42640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15-4A36-A96E-A133EC29D18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15-4A36-A96E-A133EC29D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8.19'!$U$4:$Y$4</c:f>
              <c:numCache>
                <c:formatCode>#,##0</c:formatCode>
                <c:ptCount val="5"/>
                <c:pt idx="0">
                  <c:v>29822</c:v>
                </c:pt>
                <c:pt idx="1">
                  <c:v>30411</c:v>
                </c:pt>
                <c:pt idx="2">
                  <c:v>30091</c:v>
                </c:pt>
                <c:pt idx="3">
                  <c:v>29579</c:v>
                </c:pt>
                <c:pt idx="4">
                  <c:v>30567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DE-4A50-B0A0-1D084AA5C582}"/>
            </c:ext>
          </c:extLst>
        </c:ser>
        <c:ser>
          <c:idx val="1"/>
          <c:order val="1"/>
          <c:tx>
            <c:strRef>
              <c:f>'Table 8.19'!$S$7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8.19'!$U$7:$Y$7</c:f>
              <c:numCache>
                <c:formatCode>#,##0</c:formatCode>
                <c:ptCount val="5"/>
                <c:pt idx="0">
                  <c:v>20914</c:v>
                </c:pt>
                <c:pt idx="1">
                  <c:v>21143</c:v>
                </c:pt>
                <c:pt idx="2">
                  <c:v>21168</c:v>
                </c:pt>
                <c:pt idx="3">
                  <c:v>21116</c:v>
                </c:pt>
                <c:pt idx="4">
                  <c:v>21850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E-4A50-B0A0-1D084AA5C582}"/>
            </c:ext>
          </c:extLst>
        </c:ser>
        <c:ser>
          <c:idx val="2"/>
          <c:order val="2"/>
          <c:tx>
            <c:strRef>
              <c:f>'Table 8.19'!$S$11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8.19'!$U$11:$Y$11</c:f>
              <c:numCache>
                <c:formatCode>#,##0</c:formatCode>
                <c:ptCount val="5"/>
                <c:pt idx="0">
                  <c:v>24919</c:v>
                </c:pt>
                <c:pt idx="1">
                  <c:v>25455</c:v>
                </c:pt>
                <c:pt idx="2">
                  <c:v>25190</c:v>
                </c:pt>
                <c:pt idx="3">
                  <c:v>24744</c:v>
                </c:pt>
                <c:pt idx="4">
                  <c:v>25530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DE-4A50-B0A0-1D084AA5C582}"/>
            </c:ext>
          </c:extLst>
        </c:ser>
        <c:ser>
          <c:idx val="3"/>
          <c:order val="3"/>
          <c:tx>
            <c:strRef>
              <c:f>'Table 8.19'!$S$12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8.19'!$U$12:$Y$12</c:f>
              <c:numCache>
                <c:formatCode>#,##0</c:formatCode>
                <c:ptCount val="5"/>
                <c:pt idx="0">
                  <c:v>4906</c:v>
                </c:pt>
                <c:pt idx="1">
                  <c:v>4955</c:v>
                </c:pt>
                <c:pt idx="2">
                  <c:v>4899</c:v>
                </c:pt>
                <c:pt idx="3">
                  <c:v>4835</c:v>
                </c:pt>
                <c:pt idx="4">
                  <c:v>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DE-4A50-B0A0-1D084AA5C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8.19'!$AA$15:$AA$33</c:f>
              <c:numCache>
                <c:formatCode>0.0%</c:formatCode>
                <c:ptCount val="19"/>
                <c:pt idx="0">
                  <c:v>5.8036444531684495E-2</c:v>
                </c:pt>
                <c:pt idx="1">
                  <c:v>5.8559884843131481E-3</c:v>
                </c:pt>
                <c:pt idx="2">
                  <c:v>6.6738639709490621E-2</c:v>
                </c:pt>
                <c:pt idx="3">
                  <c:v>8.4404750220826389E-3</c:v>
                </c:pt>
                <c:pt idx="4">
                  <c:v>6.4383158307979194E-2</c:v>
                </c:pt>
                <c:pt idx="5">
                  <c:v>2.2638793470082116E-2</c:v>
                </c:pt>
                <c:pt idx="6">
                  <c:v>9.700003271501946E-2</c:v>
                </c:pt>
                <c:pt idx="7">
                  <c:v>7.7338306016292074E-2</c:v>
                </c:pt>
                <c:pt idx="8">
                  <c:v>3.2420584290247655E-2</c:v>
                </c:pt>
                <c:pt idx="9">
                  <c:v>6.281283737363824E-3</c:v>
                </c:pt>
                <c:pt idx="10">
                  <c:v>2.4634409657473745E-2</c:v>
                </c:pt>
                <c:pt idx="11">
                  <c:v>1.6782804985768965E-2</c:v>
                </c:pt>
                <c:pt idx="12">
                  <c:v>3.4285340399777535E-2</c:v>
                </c:pt>
                <c:pt idx="13">
                  <c:v>4.7763928419537409E-2</c:v>
                </c:pt>
                <c:pt idx="14">
                  <c:v>5.5550103052311318E-2</c:v>
                </c:pt>
                <c:pt idx="15">
                  <c:v>7.900677200902935E-2</c:v>
                </c:pt>
                <c:pt idx="16">
                  <c:v>0.12078385186639186</c:v>
                </c:pt>
                <c:pt idx="17">
                  <c:v>1.3936598292275984E-2</c:v>
                </c:pt>
                <c:pt idx="18">
                  <c:v>3.3892760166192297E-2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B-451A-A678-2C9E012422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2B-451A-A678-2C9E0124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8.19'!$Y$44:$Y$60</c:f>
              <c:numCache>
                <c:formatCode>#,##0</c:formatCode>
                <c:ptCount val="17"/>
                <c:pt idx="0">
                  <c:v>5</c:v>
                </c:pt>
                <c:pt idx="1">
                  <c:v>372</c:v>
                </c:pt>
                <c:pt idx="2">
                  <c:v>859</c:v>
                </c:pt>
                <c:pt idx="3">
                  <c:v>1262</c:v>
                </c:pt>
                <c:pt idx="4">
                  <c:v>1441</c:v>
                </c:pt>
                <c:pt idx="5">
                  <c:v>1317</c:v>
                </c:pt>
                <c:pt idx="6">
                  <c:v>1167</c:v>
                </c:pt>
                <c:pt idx="7">
                  <c:v>1271</c:v>
                </c:pt>
                <c:pt idx="8">
                  <c:v>1463</c:v>
                </c:pt>
                <c:pt idx="9">
                  <c:v>1443</c:v>
                </c:pt>
                <c:pt idx="10">
                  <c:v>1657</c:v>
                </c:pt>
                <c:pt idx="11">
                  <c:v>1454</c:v>
                </c:pt>
                <c:pt idx="12">
                  <c:v>811</c:v>
                </c:pt>
                <c:pt idx="13">
                  <c:v>427</c:v>
                </c:pt>
                <c:pt idx="14">
                  <c:v>186</c:v>
                </c:pt>
                <c:pt idx="15">
                  <c:v>91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C8-4FDD-B641-2DBC3F95C1DD}"/>
            </c:ext>
          </c:extLst>
        </c:ser>
        <c:ser>
          <c:idx val="1"/>
          <c:order val="1"/>
          <c:tx>
            <c:strRef>
              <c:f>'Table 8.19'!$S$62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8.19'!$Y$63:$Y$79</c:f>
              <c:numCache>
                <c:formatCode>#,##0</c:formatCode>
                <c:ptCount val="17"/>
                <c:pt idx="0">
                  <c:v>14</c:v>
                </c:pt>
                <c:pt idx="1">
                  <c:v>357</c:v>
                </c:pt>
                <c:pt idx="2">
                  <c:v>853</c:v>
                </c:pt>
                <c:pt idx="3">
                  <c:v>1128</c:v>
                </c:pt>
                <c:pt idx="4">
                  <c:v>1398</c:v>
                </c:pt>
                <c:pt idx="5">
                  <c:v>1197</c:v>
                </c:pt>
                <c:pt idx="6">
                  <c:v>1218</c:v>
                </c:pt>
                <c:pt idx="7">
                  <c:v>1347</c:v>
                </c:pt>
                <c:pt idx="8">
                  <c:v>1722</c:v>
                </c:pt>
                <c:pt idx="9">
                  <c:v>1705</c:v>
                </c:pt>
                <c:pt idx="10">
                  <c:v>1758</c:v>
                </c:pt>
                <c:pt idx="11">
                  <c:v>1385</c:v>
                </c:pt>
                <c:pt idx="12">
                  <c:v>686</c:v>
                </c:pt>
                <c:pt idx="13">
                  <c:v>245</c:v>
                </c:pt>
                <c:pt idx="14">
                  <c:v>123</c:v>
                </c:pt>
                <c:pt idx="15">
                  <c:v>92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C8-4FDD-B641-2DBC3F95C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8.19'!$Y$83:$Y$90</c:f>
              <c:numCache>
                <c:formatCode>#,##0</c:formatCode>
                <c:ptCount val="8"/>
                <c:pt idx="0">
                  <c:v>1006</c:v>
                </c:pt>
                <c:pt idx="1">
                  <c:v>964</c:v>
                </c:pt>
                <c:pt idx="2">
                  <c:v>1752</c:v>
                </c:pt>
                <c:pt idx="3">
                  <c:v>659</c:v>
                </c:pt>
                <c:pt idx="4">
                  <c:v>333</c:v>
                </c:pt>
                <c:pt idx="5">
                  <c:v>599</c:v>
                </c:pt>
                <c:pt idx="6">
                  <c:v>1021</c:v>
                </c:pt>
                <c:pt idx="7">
                  <c:v>1675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93-47FA-831B-348CF9EAEFF9}"/>
            </c:ext>
          </c:extLst>
        </c:ser>
        <c:ser>
          <c:idx val="1"/>
          <c:order val="1"/>
          <c:tx>
            <c:strRef>
              <c:f>'Table 8.19'!$S$92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8.19'!$Y$93:$Y$100</c:f>
              <c:numCache>
                <c:formatCode>#,##0</c:formatCode>
                <c:ptCount val="8"/>
                <c:pt idx="0">
                  <c:v>694</c:v>
                </c:pt>
                <c:pt idx="1">
                  <c:v>1833</c:v>
                </c:pt>
                <c:pt idx="2">
                  <c:v>345</c:v>
                </c:pt>
                <c:pt idx="3">
                  <c:v>1741</c:v>
                </c:pt>
                <c:pt idx="4">
                  <c:v>1538</c:v>
                </c:pt>
                <c:pt idx="5">
                  <c:v>1061</c:v>
                </c:pt>
                <c:pt idx="6">
                  <c:v>67</c:v>
                </c:pt>
                <c:pt idx="7">
                  <c:v>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93-47FA-831B-348CF9EAE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8.19'!$U$8:$Y$8</c:f>
              <c:numCache>
                <c:formatCode>General</c:formatCode>
                <c:ptCount val="5"/>
                <c:pt idx="0">
                  <c:v>28492</c:v>
                </c:pt>
                <c:pt idx="1">
                  <c:v>29643.32</c:v>
                </c:pt>
                <c:pt idx="2">
                  <c:v>30925.86</c:v>
                </c:pt>
                <c:pt idx="3">
                  <c:v>33001</c:v>
                </c:pt>
                <c:pt idx="4">
                  <c:v>33364.31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5D-4B3E-A5F3-5BBCBC7FA71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5D-4B3E-A5F3-5BBCBC7FA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8.19'!$T$4:$Y$4</c:f>
              <c:numCache>
                <c:formatCode>#,##0</c:formatCode>
                <c:ptCount val="6"/>
                <c:pt idx="0">
                  <c:v>29111</c:v>
                </c:pt>
                <c:pt idx="1">
                  <c:v>29822</c:v>
                </c:pt>
                <c:pt idx="2">
                  <c:v>30411</c:v>
                </c:pt>
                <c:pt idx="3">
                  <c:v>30091</c:v>
                </c:pt>
                <c:pt idx="4">
                  <c:v>29579</c:v>
                </c:pt>
                <c:pt idx="5">
                  <c:v>30567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C-4DFD-BF6E-409FFDF3E0BB}"/>
            </c:ext>
          </c:extLst>
        </c:ser>
        <c:ser>
          <c:idx val="1"/>
          <c:order val="1"/>
          <c:tx>
            <c:strRef>
              <c:f>'Table 8.19'!$S$7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8.19'!$T$7:$Y$7</c:f>
              <c:numCache>
                <c:formatCode>#,##0</c:formatCode>
                <c:ptCount val="6"/>
                <c:pt idx="0">
                  <c:v>20766</c:v>
                </c:pt>
                <c:pt idx="1">
                  <c:v>20914</c:v>
                </c:pt>
                <c:pt idx="2">
                  <c:v>21143</c:v>
                </c:pt>
                <c:pt idx="3">
                  <c:v>21168</c:v>
                </c:pt>
                <c:pt idx="4">
                  <c:v>21116</c:v>
                </c:pt>
                <c:pt idx="5">
                  <c:v>21850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BC-4DFD-BF6E-409FFDF3E0BB}"/>
            </c:ext>
          </c:extLst>
        </c:ser>
        <c:ser>
          <c:idx val="2"/>
          <c:order val="2"/>
          <c:tx>
            <c:strRef>
              <c:f>'Table 8.19'!$S$11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8.19'!$T$11:$Y$11</c:f>
              <c:numCache>
                <c:formatCode>#,##0</c:formatCode>
                <c:ptCount val="6"/>
                <c:pt idx="0">
                  <c:v>24190</c:v>
                </c:pt>
                <c:pt idx="1">
                  <c:v>24919</c:v>
                </c:pt>
                <c:pt idx="2">
                  <c:v>25455</c:v>
                </c:pt>
                <c:pt idx="3">
                  <c:v>25190</c:v>
                </c:pt>
                <c:pt idx="4">
                  <c:v>24744</c:v>
                </c:pt>
                <c:pt idx="5">
                  <c:v>25530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C-4DFD-BF6E-409FFDF3E0BB}"/>
            </c:ext>
          </c:extLst>
        </c:ser>
        <c:ser>
          <c:idx val="3"/>
          <c:order val="3"/>
          <c:tx>
            <c:strRef>
              <c:f>'Table 8.19'!$S$12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8.19'!$T$12:$Y$12</c:f>
              <c:numCache>
                <c:formatCode>#,##0</c:formatCode>
                <c:ptCount val="6"/>
                <c:pt idx="0">
                  <c:v>4919</c:v>
                </c:pt>
                <c:pt idx="1">
                  <c:v>4906</c:v>
                </c:pt>
                <c:pt idx="2">
                  <c:v>4955</c:v>
                </c:pt>
                <c:pt idx="3">
                  <c:v>4899</c:v>
                </c:pt>
                <c:pt idx="4">
                  <c:v>4835</c:v>
                </c:pt>
                <c:pt idx="5">
                  <c:v>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BC-4DFD-BF6E-409FFDF3E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8.19'!$AA$15:$AA$33</c:f>
              <c:numCache>
                <c:formatCode>0.0%</c:formatCode>
                <c:ptCount val="19"/>
                <c:pt idx="0">
                  <c:v>5.8036444531684495E-2</c:v>
                </c:pt>
                <c:pt idx="1">
                  <c:v>5.8559884843131481E-3</c:v>
                </c:pt>
                <c:pt idx="2">
                  <c:v>6.6738639709490621E-2</c:v>
                </c:pt>
                <c:pt idx="3">
                  <c:v>8.4404750220826389E-3</c:v>
                </c:pt>
                <c:pt idx="4">
                  <c:v>6.4383158307979194E-2</c:v>
                </c:pt>
                <c:pt idx="5">
                  <c:v>2.2638793470082116E-2</c:v>
                </c:pt>
                <c:pt idx="6">
                  <c:v>9.700003271501946E-2</c:v>
                </c:pt>
                <c:pt idx="7">
                  <c:v>7.7338306016292074E-2</c:v>
                </c:pt>
                <c:pt idx="8">
                  <c:v>3.2420584290247655E-2</c:v>
                </c:pt>
                <c:pt idx="9">
                  <c:v>6.281283737363824E-3</c:v>
                </c:pt>
                <c:pt idx="10">
                  <c:v>2.4634409657473745E-2</c:v>
                </c:pt>
                <c:pt idx="11">
                  <c:v>1.6782804985768965E-2</c:v>
                </c:pt>
                <c:pt idx="12">
                  <c:v>3.4285340399777535E-2</c:v>
                </c:pt>
                <c:pt idx="13">
                  <c:v>4.7763928419537409E-2</c:v>
                </c:pt>
                <c:pt idx="14">
                  <c:v>5.5550103052311318E-2</c:v>
                </c:pt>
                <c:pt idx="15">
                  <c:v>7.900677200902935E-2</c:v>
                </c:pt>
                <c:pt idx="16">
                  <c:v>0.12078385186639186</c:v>
                </c:pt>
                <c:pt idx="17">
                  <c:v>1.3936598292275984E-2</c:v>
                </c:pt>
                <c:pt idx="18">
                  <c:v>3.3892760166192297E-2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2A-4FB4-8048-DDADC9C73D8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2A-4FB4-8048-DDADC9C7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8.19'!$Y$44:$Y$60</c:f>
              <c:numCache>
                <c:formatCode>#,##0</c:formatCode>
                <c:ptCount val="17"/>
                <c:pt idx="0">
                  <c:v>5</c:v>
                </c:pt>
                <c:pt idx="1">
                  <c:v>372</c:v>
                </c:pt>
                <c:pt idx="2">
                  <c:v>859</c:v>
                </c:pt>
                <c:pt idx="3">
                  <c:v>1262</c:v>
                </c:pt>
                <c:pt idx="4">
                  <c:v>1441</c:v>
                </c:pt>
                <c:pt idx="5">
                  <c:v>1317</c:v>
                </c:pt>
                <c:pt idx="6">
                  <c:v>1167</c:v>
                </c:pt>
                <c:pt idx="7">
                  <c:v>1271</c:v>
                </c:pt>
                <c:pt idx="8">
                  <c:v>1463</c:v>
                </c:pt>
                <c:pt idx="9">
                  <c:v>1443</c:v>
                </c:pt>
                <c:pt idx="10">
                  <c:v>1657</c:v>
                </c:pt>
                <c:pt idx="11">
                  <c:v>1454</c:v>
                </c:pt>
                <c:pt idx="12">
                  <c:v>811</c:v>
                </c:pt>
                <c:pt idx="13">
                  <c:v>427</c:v>
                </c:pt>
                <c:pt idx="14">
                  <c:v>186</c:v>
                </c:pt>
                <c:pt idx="15">
                  <c:v>91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6-4428-BD4F-4A27B30380EC}"/>
            </c:ext>
          </c:extLst>
        </c:ser>
        <c:ser>
          <c:idx val="1"/>
          <c:order val="1"/>
          <c:tx>
            <c:strRef>
              <c:f>'Table 8.19'!$S$62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8.19'!$Y$63:$Y$79</c:f>
              <c:numCache>
                <c:formatCode>#,##0</c:formatCode>
                <c:ptCount val="17"/>
                <c:pt idx="0">
                  <c:v>14</c:v>
                </c:pt>
                <c:pt idx="1">
                  <c:v>357</c:v>
                </c:pt>
                <c:pt idx="2">
                  <c:v>853</c:v>
                </c:pt>
                <c:pt idx="3">
                  <c:v>1128</c:v>
                </c:pt>
                <c:pt idx="4">
                  <c:v>1398</c:v>
                </c:pt>
                <c:pt idx="5">
                  <c:v>1197</c:v>
                </c:pt>
                <c:pt idx="6">
                  <c:v>1218</c:v>
                </c:pt>
                <c:pt idx="7">
                  <c:v>1347</c:v>
                </c:pt>
                <c:pt idx="8">
                  <c:v>1722</c:v>
                </c:pt>
                <c:pt idx="9">
                  <c:v>1705</c:v>
                </c:pt>
                <c:pt idx="10">
                  <c:v>1758</c:v>
                </c:pt>
                <c:pt idx="11">
                  <c:v>1385</c:v>
                </c:pt>
                <c:pt idx="12">
                  <c:v>686</c:v>
                </c:pt>
                <c:pt idx="13">
                  <c:v>245</c:v>
                </c:pt>
                <c:pt idx="14">
                  <c:v>123</c:v>
                </c:pt>
                <c:pt idx="15">
                  <c:v>92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96-4428-BD4F-4A27B3038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8.19'!$Y$83:$Y$90</c:f>
              <c:numCache>
                <c:formatCode>#,##0</c:formatCode>
                <c:ptCount val="8"/>
                <c:pt idx="0">
                  <c:v>1006</c:v>
                </c:pt>
                <c:pt idx="1">
                  <c:v>964</c:v>
                </c:pt>
                <c:pt idx="2">
                  <c:v>1752</c:v>
                </c:pt>
                <c:pt idx="3">
                  <c:v>659</c:v>
                </c:pt>
                <c:pt idx="4">
                  <c:v>333</c:v>
                </c:pt>
                <c:pt idx="5">
                  <c:v>599</c:v>
                </c:pt>
                <c:pt idx="6">
                  <c:v>1021</c:v>
                </c:pt>
                <c:pt idx="7">
                  <c:v>1675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A2-4876-9EE5-5AD8DAC7537B}"/>
            </c:ext>
          </c:extLst>
        </c:ser>
        <c:ser>
          <c:idx val="1"/>
          <c:order val="1"/>
          <c:tx>
            <c:strRef>
              <c:f>'Table 8.19'!$S$92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8.19'!$Y$93:$Y$100</c:f>
              <c:numCache>
                <c:formatCode>#,##0</c:formatCode>
                <c:ptCount val="8"/>
                <c:pt idx="0">
                  <c:v>694</c:v>
                </c:pt>
                <c:pt idx="1">
                  <c:v>1833</c:v>
                </c:pt>
                <c:pt idx="2">
                  <c:v>345</c:v>
                </c:pt>
                <c:pt idx="3">
                  <c:v>1741</c:v>
                </c:pt>
                <c:pt idx="4">
                  <c:v>1538</c:v>
                </c:pt>
                <c:pt idx="5">
                  <c:v>1061</c:v>
                </c:pt>
                <c:pt idx="6">
                  <c:v>67</c:v>
                </c:pt>
                <c:pt idx="7">
                  <c:v>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A2-4876-9EE5-5AD8DAC75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8.2'!$Y$83:$Y$90</c:f>
              <c:numCache>
                <c:formatCode>#,##0</c:formatCode>
                <c:ptCount val="8"/>
                <c:pt idx="0">
                  <c:v>242</c:v>
                </c:pt>
                <c:pt idx="1">
                  <c:v>235</c:v>
                </c:pt>
                <c:pt idx="2">
                  <c:v>403</c:v>
                </c:pt>
                <c:pt idx="3">
                  <c:v>335</c:v>
                </c:pt>
                <c:pt idx="4">
                  <c:v>77</c:v>
                </c:pt>
                <c:pt idx="5">
                  <c:v>119</c:v>
                </c:pt>
                <c:pt idx="6">
                  <c:v>184</c:v>
                </c:pt>
                <c:pt idx="7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93-4CF8-92C8-1033808C43D7}"/>
            </c:ext>
          </c:extLst>
        </c:ser>
        <c:ser>
          <c:idx val="1"/>
          <c:order val="1"/>
          <c:tx>
            <c:strRef>
              <c:f>'Table 8.2'!$S$92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8.2'!$Y$93:$Y$100</c:f>
              <c:numCache>
                <c:formatCode>#,##0</c:formatCode>
                <c:ptCount val="8"/>
                <c:pt idx="0">
                  <c:v>164</c:v>
                </c:pt>
                <c:pt idx="1">
                  <c:v>459</c:v>
                </c:pt>
                <c:pt idx="2">
                  <c:v>82</c:v>
                </c:pt>
                <c:pt idx="3">
                  <c:v>458</c:v>
                </c:pt>
                <c:pt idx="4">
                  <c:v>368</c:v>
                </c:pt>
                <c:pt idx="5">
                  <c:v>257</c:v>
                </c:pt>
                <c:pt idx="6">
                  <c:v>13</c:v>
                </c:pt>
                <c:pt idx="7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93-4CF8-92C8-1033808C4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8.19'!$T$8:$Y$8</c:f>
              <c:numCache>
                <c:formatCode>General</c:formatCode>
                <c:ptCount val="6"/>
                <c:pt idx="0">
                  <c:v>28499.05</c:v>
                </c:pt>
                <c:pt idx="1">
                  <c:v>28492</c:v>
                </c:pt>
                <c:pt idx="2">
                  <c:v>29643.32</c:v>
                </c:pt>
                <c:pt idx="3">
                  <c:v>30925.86</c:v>
                </c:pt>
                <c:pt idx="4">
                  <c:v>33001</c:v>
                </c:pt>
                <c:pt idx="5">
                  <c:v>33364.31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A2-46E9-9133-F032024E483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A2-46E9-9133-F032024E4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8.20'!$U$4:$Y$4</c:f>
              <c:numCache>
                <c:formatCode>#,##0</c:formatCode>
                <c:ptCount val="5"/>
                <c:pt idx="0">
                  <c:v>100260</c:v>
                </c:pt>
                <c:pt idx="1">
                  <c:v>101028</c:v>
                </c:pt>
                <c:pt idx="2">
                  <c:v>102369</c:v>
                </c:pt>
                <c:pt idx="3">
                  <c:v>102942</c:v>
                </c:pt>
                <c:pt idx="4">
                  <c:v>105869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05-4DC4-8258-3323C6CEDA73}"/>
            </c:ext>
          </c:extLst>
        </c:ser>
        <c:ser>
          <c:idx val="1"/>
          <c:order val="1"/>
          <c:tx>
            <c:strRef>
              <c:f>'Table 8.20'!$S$7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8.20'!$U$7:$Y$7</c:f>
              <c:numCache>
                <c:formatCode>#,##0</c:formatCode>
                <c:ptCount val="5"/>
                <c:pt idx="0">
                  <c:v>73578</c:v>
                </c:pt>
                <c:pt idx="1">
                  <c:v>73960</c:v>
                </c:pt>
                <c:pt idx="2">
                  <c:v>74351</c:v>
                </c:pt>
                <c:pt idx="3">
                  <c:v>75337</c:v>
                </c:pt>
                <c:pt idx="4">
                  <c:v>76614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05-4DC4-8258-3323C6CEDA73}"/>
            </c:ext>
          </c:extLst>
        </c:ser>
        <c:ser>
          <c:idx val="2"/>
          <c:order val="2"/>
          <c:tx>
            <c:strRef>
              <c:f>'Table 8.20'!$S$11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8.20'!$U$11:$Y$11</c:f>
              <c:numCache>
                <c:formatCode>#,##0</c:formatCode>
                <c:ptCount val="5"/>
                <c:pt idx="0">
                  <c:v>90819</c:v>
                </c:pt>
                <c:pt idx="1">
                  <c:v>91704</c:v>
                </c:pt>
                <c:pt idx="2">
                  <c:v>93318</c:v>
                </c:pt>
                <c:pt idx="3">
                  <c:v>93810</c:v>
                </c:pt>
                <c:pt idx="4">
                  <c:v>96477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05-4DC4-8258-3323C6CEDA73}"/>
            </c:ext>
          </c:extLst>
        </c:ser>
        <c:ser>
          <c:idx val="3"/>
          <c:order val="3"/>
          <c:tx>
            <c:strRef>
              <c:f>'Table 8.20'!$S$12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8.20'!$U$12:$Y$12</c:f>
              <c:numCache>
                <c:formatCode>#,##0</c:formatCode>
                <c:ptCount val="5"/>
                <c:pt idx="0">
                  <c:v>9439</c:v>
                </c:pt>
                <c:pt idx="1">
                  <c:v>9323</c:v>
                </c:pt>
                <c:pt idx="2">
                  <c:v>9054</c:v>
                </c:pt>
                <c:pt idx="3">
                  <c:v>9134</c:v>
                </c:pt>
                <c:pt idx="4">
                  <c:v>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05-4DC4-8258-3323C6CED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8.20'!$AA$15:$AA$33</c:f>
              <c:numCache>
                <c:formatCode>0.0%</c:formatCode>
                <c:ptCount val="19"/>
                <c:pt idx="0">
                  <c:v>5.629598843854197E-3</c:v>
                </c:pt>
                <c:pt idx="1">
                  <c:v>1.3129433545230427E-3</c:v>
                </c:pt>
                <c:pt idx="2">
                  <c:v>8.6437011778707648E-2</c:v>
                </c:pt>
                <c:pt idx="3">
                  <c:v>7.2636938102749625E-3</c:v>
                </c:pt>
                <c:pt idx="4">
                  <c:v>9.129206849974969E-2</c:v>
                </c:pt>
                <c:pt idx="5">
                  <c:v>5.3915688256241205E-2</c:v>
                </c:pt>
                <c:pt idx="6">
                  <c:v>0.10297631979144037</c:v>
                </c:pt>
                <c:pt idx="7">
                  <c:v>5.7155541282150585E-2</c:v>
                </c:pt>
                <c:pt idx="8">
                  <c:v>3.032993605304669E-2</c:v>
                </c:pt>
                <c:pt idx="9">
                  <c:v>1.2232098159045614E-2</c:v>
                </c:pt>
                <c:pt idx="10">
                  <c:v>3.6630175027628484E-2</c:v>
                </c:pt>
                <c:pt idx="11">
                  <c:v>1.9939736844590956E-2</c:v>
                </c:pt>
                <c:pt idx="12">
                  <c:v>5.6692705135592103E-2</c:v>
                </c:pt>
                <c:pt idx="13">
                  <c:v>8.6106414531165881E-2</c:v>
                </c:pt>
                <c:pt idx="14">
                  <c:v>4.532960545579915E-2</c:v>
                </c:pt>
                <c:pt idx="15">
                  <c:v>6.8509195326299482E-2</c:v>
                </c:pt>
                <c:pt idx="16">
                  <c:v>0.11566180846140041</c:v>
                </c:pt>
                <c:pt idx="17">
                  <c:v>2.0799289688199569E-2</c:v>
                </c:pt>
                <c:pt idx="18">
                  <c:v>3.1265053981807706E-2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28-49E8-A7D8-D5EC8AFBD2F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28-49E8-A7D8-D5EC8AFBD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8.20'!$Y$44:$Y$60</c:f>
              <c:numCache>
                <c:formatCode>#,##0</c:formatCode>
                <c:ptCount val="17"/>
                <c:pt idx="0">
                  <c:v>24</c:v>
                </c:pt>
                <c:pt idx="1">
                  <c:v>942</c:v>
                </c:pt>
                <c:pt idx="2">
                  <c:v>2911</c:v>
                </c:pt>
                <c:pt idx="3">
                  <c:v>4806</c:v>
                </c:pt>
                <c:pt idx="4">
                  <c:v>6495</c:v>
                </c:pt>
                <c:pt idx="5">
                  <c:v>6552</c:v>
                </c:pt>
                <c:pt idx="6">
                  <c:v>5707</c:v>
                </c:pt>
                <c:pt idx="7">
                  <c:v>5752</c:v>
                </c:pt>
                <c:pt idx="8">
                  <c:v>5623</c:v>
                </c:pt>
                <c:pt idx="9">
                  <c:v>4921</c:v>
                </c:pt>
                <c:pt idx="10">
                  <c:v>4625</c:v>
                </c:pt>
                <c:pt idx="11">
                  <c:v>3106</c:v>
                </c:pt>
                <c:pt idx="12">
                  <c:v>1484</c:v>
                </c:pt>
                <c:pt idx="13">
                  <c:v>590</c:v>
                </c:pt>
                <c:pt idx="14">
                  <c:v>211</c:v>
                </c:pt>
                <c:pt idx="15">
                  <c:v>93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F-47F9-9B9A-1711834EE703}"/>
            </c:ext>
          </c:extLst>
        </c:ser>
        <c:ser>
          <c:idx val="1"/>
          <c:order val="1"/>
          <c:tx>
            <c:strRef>
              <c:f>'Table 8.20'!$S$62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8.20'!$Y$63:$Y$79</c:f>
              <c:numCache>
                <c:formatCode>#,##0</c:formatCode>
                <c:ptCount val="17"/>
                <c:pt idx="0">
                  <c:v>27</c:v>
                </c:pt>
                <c:pt idx="1">
                  <c:v>1260</c:v>
                </c:pt>
                <c:pt idx="2">
                  <c:v>3075</c:v>
                </c:pt>
                <c:pt idx="3">
                  <c:v>5243</c:v>
                </c:pt>
                <c:pt idx="4">
                  <c:v>6175</c:v>
                </c:pt>
                <c:pt idx="5">
                  <c:v>5933</c:v>
                </c:pt>
                <c:pt idx="6">
                  <c:v>5388</c:v>
                </c:pt>
                <c:pt idx="7">
                  <c:v>5141</c:v>
                </c:pt>
                <c:pt idx="8">
                  <c:v>5602</c:v>
                </c:pt>
                <c:pt idx="9">
                  <c:v>4980</c:v>
                </c:pt>
                <c:pt idx="10">
                  <c:v>4391</c:v>
                </c:pt>
                <c:pt idx="11">
                  <c:v>2818</c:v>
                </c:pt>
                <c:pt idx="12">
                  <c:v>1170</c:v>
                </c:pt>
                <c:pt idx="13">
                  <c:v>410</c:v>
                </c:pt>
                <c:pt idx="14">
                  <c:v>154</c:v>
                </c:pt>
                <c:pt idx="15">
                  <c:v>101</c:v>
                </c:pt>
                <c:pt idx="16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4F-47F9-9B9A-1711834EE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8.20'!$Y$83:$Y$90</c:f>
              <c:numCache>
                <c:formatCode>#,##0</c:formatCode>
                <c:ptCount val="8"/>
                <c:pt idx="0">
                  <c:v>4814</c:v>
                </c:pt>
                <c:pt idx="1">
                  <c:v>4272</c:v>
                </c:pt>
                <c:pt idx="2">
                  <c:v>8406</c:v>
                </c:pt>
                <c:pt idx="3">
                  <c:v>1936</c:v>
                </c:pt>
                <c:pt idx="4">
                  <c:v>1941</c:v>
                </c:pt>
                <c:pt idx="5">
                  <c:v>2315</c:v>
                </c:pt>
                <c:pt idx="6">
                  <c:v>3595</c:v>
                </c:pt>
                <c:pt idx="7">
                  <c:v>4131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BA-47D5-A5F8-369E4E3DCF01}"/>
            </c:ext>
          </c:extLst>
        </c:ser>
        <c:ser>
          <c:idx val="1"/>
          <c:order val="1"/>
          <c:tx>
            <c:strRef>
              <c:f>'Table 8.20'!$S$92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8.20'!$Y$93:$Y$100</c:f>
              <c:numCache>
                <c:formatCode>#,##0</c:formatCode>
                <c:ptCount val="8"/>
                <c:pt idx="0">
                  <c:v>3389</c:v>
                </c:pt>
                <c:pt idx="1">
                  <c:v>6838</c:v>
                </c:pt>
                <c:pt idx="2">
                  <c:v>1240</c:v>
                </c:pt>
                <c:pt idx="3">
                  <c:v>5661</c:v>
                </c:pt>
                <c:pt idx="4">
                  <c:v>7169</c:v>
                </c:pt>
                <c:pt idx="5">
                  <c:v>4252</c:v>
                </c:pt>
                <c:pt idx="6">
                  <c:v>449</c:v>
                </c:pt>
                <c:pt idx="7">
                  <c:v>1993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BA-47D5-A5F8-369E4E3DC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8.20'!$U$8:$Y$8</c:f>
              <c:numCache>
                <c:formatCode>General</c:formatCode>
                <c:ptCount val="5"/>
                <c:pt idx="0">
                  <c:v>39045</c:v>
                </c:pt>
                <c:pt idx="1">
                  <c:v>39794.01</c:v>
                </c:pt>
                <c:pt idx="2">
                  <c:v>41648.019999999997</c:v>
                </c:pt>
                <c:pt idx="3">
                  <c:v>43406.89</c:v>
                </c:pt>
                <c:pt idx="4">
                  <c:v>44231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C2-4140-AFC1-2F82A3A4F0E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C2-4140-AFC1-2F82A3A4F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8.20'!$T$4:$Y$4</c:f>
              <c:numCache>
                <c:formatCode>#,##0</c:formatCode>
                <c:ptCount val="6"/>
                <c:pt idx="0">
                  <c:v>100338</c:v>
                </c:pt>
                <c:pt idx="1">
                  <c:v>100260</c:v>
                </c:pt>
                <c:pt idx="2">
                  <c:v>101028</c:v>
                </c:pt>
                <c:pt idx="3">
                  <c:v>102369</c:v>
                </c:pt>
                <c:pt idx="4">
                  <c:v>102942</c:v>
                </c:pt>
                <c:pt idx="5">
                  <c:v>105869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7-498B-860B-CEDAD645D4EE}"/>
            </c:ext>
          </c:extLst>
        </c:ser>
        <c:ser>
          <c:idx val="1"/>
          <c:order val="1"/>
          <c:tx>
            <c:strRef>
              <c:f>'Table 8.20'!$S$7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8.20'!$T$7:$Y$7</c:f>
              <c:numCache>
                <c:formatCode>#,##0</c:formatCode>
                <c:ptCount val="6"/>
                <c:pt idx="0">
                  <c:v>73535</c:v>
                </c:pt>
                <c:pt idx="1">
                  <c:v>73578</c:v>
                </c:pt>
                <c:pt idx="2">
                  <c:v>73960</c:v>
                </c:pt>
                <c:pt idx="3">
                  <c:v>74351</c:v>
                </c:pt>
                <c:pt idx="4">
                  <c:v>75337</c:v>
                </c:pt>
                <c:pt idx="5">
                  <c:v>76614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D7-498B-860B-CEDAD645D4EE}"/>
            </c:ext>
          </c:extLst>
        </c:ser>
        <c:ser>
          <c:idx val="2"/>
          <c:order val="2"/>
          <c:tx>
            <c:strRef>
              <c:f>'Table 8.20'!$S$11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8.20'!$T$11:$Y$11</c:f>
              <c:numCache>
                <c:formatCode>#,##0</c:formatCode>
                <c:ptCount val="6"/>
                <c:pt idx="0">
                  <c:v>90781</c:v>
                </c:pt>
                <c:pt idx="1">
                  <c:v>90819</c:v>
                </c:pt>
                <c:pt idx="2">
                  <c:v>91704</c:v>
                </c:pt>
                <c:pt idx="3">
                  <c:v>93318</c:v>
                </c:pt>
                <c:pt idx="4">
                  <c:v>93810</c:v>
                </c:pt>
                <c:pt idx="5">
                  <c:v>96477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D7-498B-860B-CEDAD645D4EE}"/>
            </c:ext>
          </c:extLst>
        </c:ser>
        <c:ser>
          <c:idx val="3"/>
          <c:order val="3"/>
          <c:tx>
            <c:strRef>
              <c:f>'Table 8.20'!$S$12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8.20'!$T$12:$Y$12</c:f>
              <c:numCache>
                <c:formatCode>#,##0</c:formatCode>
                <c:ptCount val="6"/>
                <c:pt idx="0">
                  <c:v>9554</c:v>
                </c:pt>
                <c:pt idx="1">
                  <c:v>9439</c:v>
                </c:pt>
                <c:pt idx="2">
                  <c:v>9323</c:v>
                </c:pt>
                <c:pt idx="3">
                  <c:v>9054</c:v>
                </c:pt>
                <c:pt idx="4">
                  <c:v>9134</c:v>
                </c:pt>
                <c:pt idx="5">
                  <c:v>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D7-498B-860B-CEDAD645D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8.20'!$AA$15:$AA$33</c:f>
              <c:numCache>
                <c:formatCode>0.0%</c:formatCode>
                <c:ptCount val="19"/>
                <c:pt idx="0">
                  <c:v>5.629598843854197E-3</c:v>
                </c:pt>
                <c:pt idx="1">
                  <c:v>1.3129433545230427E-3</c:v>
                </c:pt>
                <c:pt idx="2">
                  <c:v>8.6437011778707648E-2</c:v>
                </c:pt>
                <c:pt idx="3">
                  <c:v>7.2636938102749625E-3</c:v>
                </c:pt>
                <c:pt idx="4">
                  <c:v>9.129206849974969E-2</c:v>
                </c:pt>
                <c:pt idx="5">
                  <c:v>5.3915688256241205E-2</c:v>
                </c:pt>
                <c:pt idx="6">
                  <c:v>0.10297631979144037</c:v>
                </c:pt>
                <c:pt idx="7">
                  <c:v>5.7155541282150585E-2</c:v>
                </c:pt>
                <c:pt idx="8">
                  <c:v>3.032993605304669E-2</c:v>
                </c:pt>
                <c:pt idx="9">
                  <c:v>1.2232098159045614E-2</c:v>
                </c:pt>
                <c:pt idx="10">
                  <c:v>3.6630175027628484E-2</c:v>
                </c:pt>
                <c:pt idx="11">
                  <c:v>1.9939736844590956E-2</c:v>
                </c:pt>
                <c:pt idx="12">
                  <c:v>5.6692705135592103E-2</c:v>
                </c:pt>
                <c:pt idx="13">
                  <c:v>8.6106414531165881E-2</c:v>
                </c:pt>
                <c:pt idx="14">
                  <c:v>4.532960545579915E-2</c:v>
                </c:pt>
                <c:pt idx="15">
                  <c:v>6.8509195326299482E-2</c:v>
                </c:pt>
                <c:pt idx="16">
                  <c:v>0.11566180846140041</c:v>
                </c:pt>
                <c:pt idx="17">
                  <c:v>2.0799289688199569E-2</c:v>
                </c:pt>
                <c:pt idx="18">
                  <c:v>3.1265053981807706E-2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CD-4A8A-AC17-F784A09D8D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CD-4A8A-AC17-F784A09D8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8.20'!$Y$44:$Y$60</c:f>
              <c:numCache>
                <c:formatCode>#,##0</c:formatCode>
                <c:ptCount val="17"/>
                <c:pt idx="0">
                  <c:v>24</c:v>
                </c:pt>
                <c:pt idx="1">
                  <c:v>942</c:v>
                </c:pt>
                <c:pt idx="2">
                  <c:v>2911</c:v>
                </c:pt>
                <c:pt idx="3">
                  <c:v>4806</c:v>
                </c:pt>
                <c:pt idx="4">
                  <c:v>6495</c:v>
                </c:pt>
                <c:pt idx="5">
                  <c:v>6552</c:v>
                </c:pt>
                <c:pt idx="6">
                  <c:v>5707</c:v>
                </c:pt>
                <c:pt idx="7">
                  <c:v>5752</c:v>
                </c:pt>
                <c:pt idx="8">
                  <c:v>5623</c:v>
                </c:pt>
                <c:pt idx="9">
                  <c:v>4921</c:v>
                </c:pt>
                <c:pt idx="10">
                  <c:v>4625</c:v>
                </c:pt>
                <c:pt idx="11">
                  <c:v>3106</c:v>
                </c:pt>
                <c:pt idx="12">
                  <c:v>1484</c:v>
                </c:pt>
                <c:pt idx="13">
                  <c:v>590</c:v>
                </c:pt>
                <c:pt idx="14">
                  <c:v>211</c:v>
                </c:pt>
                <c:pt idx="15">
                  <c:v>93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A0-4EF6-97DB-FF22B75F6DD2}"/>
            </c:ext>
          </c:extLst>
        </c:ser>
        <c:ser>
          <c:idx val="1"/>
          <c:order val="1"/>
          <c:tx>
            <c:strRef>
              <c:f>'Table 8.20'!$S$62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8.20'!$Y$63:$Y$79</c:f>
              <c:numCache>
                <c:formatCode>#,##0</c:formatCode>
                <c:ptCount val="17"/>
                <c:pt idx="0">
                  <c:v>27</c:v>
                </c:pt>
                <c:pt idx="1">
                  <c:v>1260</c:v>
                </c:pt>
                <c:pt idx="2">
                  <c:v>3075</c:v>
                </c:pt>
                <c:pt idx="3">
                  <c:v>5243</c:v>
                </c:pt>
                <c:pt idx="4">
                  <c:v>6175</c:v>
                </c:pt>
                <c:pt idx="5">
                  <c:v>5933</c:v>
                </c:pt>
                <c:pt idx="6">
                  <c:v>5388</c:v>
                </c:pt>
                <c:pt idx="7">
                  <c:v>5141</c:v>
                </c:pt>
                <c:pt idx="8">
                  <c:v>5602</c:v>
                </c:pt>
                <c:pt idx="9">
                  <c:v>4980</c:v>
                </c:pt>
                <c:pt idx="10">
                  <c:v>4391</c:v>
                </c:pt>
                <c:pt idx="11">
                  <c:v>2818</c:v>
                </c:pt>
                <c:pt idx="12">
                  <c:v>1170</c:v>
                </c:pt>
                <c:pt idx="13">
                  <c:v>410</c:v>
                </c:pt>
                <c:pt idx="14">
                  <c:v>154</c:v>
                </c:pt>
                <c:pt idx="15">
                  <c:v>101</c:v>
                </c:pt>
                <c:pt idx="16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A0-4EF6-97DB-FF22B75F6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8.20'!$Y$83:$Y$90</c:f>
              <c:numCache>
                <c:formatCode>#,##0</c:formatCode>
                <c:ptCount val="8"/>
                <c:pt idx="0">
                  <c:v>4814</c:v>
                </c:pt>
                <c:pt idx="1">
                  <c:v>4272</c:v>
                </c:pt>
                <c:pt idx="2">
                  <c:v>8406</c:v>
                </c:pt>
                <c:pt idx="3">
                  <c:v>1936</c:v>
                </c:pt>
                <c:pt idx="4">
                  <c:v>1941</c:v>
                </c:pt>
                <c:pt idx="5">
                  <c:v>2315</c:v>
                </c:pt>
                <c:pt idx="6">
                  <c:v>3595</c:v>
                </c:pt>
                <c:pt idx="7">
                  <c:v>4131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8B0-B938-39F07C33BECF}"/>
            </c:ext>
          </c:extLst>
        </c:ser>
        <c:ser>
          <c:idx val="1"/>
          <c:order val="1"/>
          <c:tx>
            <c:strRef>
              <c:f>'Table 8.20'!$S$92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8.20'!$Y$93:$Y$100</c:f>
              <c:numCache>
                <c:formatCode>#,##0</c:formatCode>
                <c:ptCount val="8"/>
                <c:pt idx="0">
                  <c:v>3389</c:v>
                </c:pt>
                <c:pt idx="1">
                  <c:v>6838</c:v>
                </c:pt>
                <c:pt idx="2">
                  <c:v>1240</c:v>
                </c:pt>
                <c:pt idx="3">
                  <c:v>5661</c:v>
                </c:pt>
                <c:pt idx="4">
                  <c:v>7169</c:v>
                </c:pt>
                <c:pt idx="5">
                  <c:v>4252</c:v>
                </c:pt>
                <c:pt idx="6">
                  <c:v>449</c:v>
                </c:pt>
                <c:pt idx="7">
                  <c:v>1993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4F-48B0-B938-39F07C33B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8.1'!$AA$15:$AA$33</c:f>
              <c:numCache>
                <c:formatCode>0.0%</c:formatCode>
                <c:ptCount val="19"/>
                <c:pt idx="0">
                  <c:v>8.1655905810862128E-2</c:v>
                </c:pt>
                <c:pt idx="1">
                  <c:v>3.5131029244208126E-3</c:v>
                </c:pt>
                <c:pt idx="2">
                  <c:v>6.4470186099506263E-2</c:v>
                </c:pt>
                <c:pt idx="3">
                  <c:v>9.399924041017851E-3</c:v>
                </c:pt>
                <c:pt idx="4">
                  <c:v>5.8393467527535131E-2</c:v>
                </c:pt>
                <c:pt idx="5">
                  <c:v>1.8325104443600457E-2</c:v>
                </c:pt>
                <c:pt idx="6">
                  <c:v>6.9882263577668066E-2</c:v>
                </c:pt>
                <c:pt idx="7">
                  <c:v>0.11004557538928979</c:v>
                </c:pt>
                <c:pt idx="8">
                  <c:v>3.9118875807064184E-2</c:v>
                </c:pt>
                <c:pt idx="9">
                  <c:v>6.4565134827193312E-3</c:v>
                </c:pt>
                <c:pt idx="10">
                  <c:v>2.3547284466388152E-2</c:v>
                </c:pt>
                <c:pt idx="11">
                  <c:v>1.9559437903532092E-2</c:v>
                </c:pt>
                <c:pt idx="12">
                  <c:v>4.624003038359286E-2</c:v>
                </c:pt>
                <c:pt idx="13">
                  <c:v>4.1682491454614508E-2</c:v>
                </c:pt>
                <c:pt idx="14">
                  <c:v>5.1272312951006455E-2</c:v>
                </c:pt>
                <c:pt idx="15">
                  <c:v>7.3300417774401827E-2</c:v>
                </c:pt>
                <c:pt idx="16">
                  <c:v>9.9981010254462585E-2</c:v>
                </c:pt>
                <c:pt idx="17">
                  <c:v>3.1333080136726171E-2</c:v>
                </c:pt>
                <c:pt idx="18">
                  <c:v>2.3642233194075199E-2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6F-4C85-8DB9-C2D9E87A6F0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6F-4C85-8DB9-C2D9E87A6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8.2'!$T$8:$Y$8</c:f>
              <c:numCache>
                <c:formatCode>General</c:formatCode>
                <c:ptCount val="6"/>
                <c:pt idx="0">
                  <c:v>30993</c:v>
                </c:pt>
                <c:pt idx="1">
                  <c:v>31099.02</c:v>
                </c:pt>
                <c:pt idx="2">
                  <c:v>31276.5</c:v>
                </c:pt>
                <c:pt idx="3">
                  <c:v>35082.57</c:v>
                </c:pt>
                <c:pt idx="4">
                  <c:v>35606</c:v>
                </c:pt>
                <c:pt idx="5">
                  <c:v>35979.5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CE-4E64-8FA7-E57C42BA777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CE-4E64-8FA7-E57C42BA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8.20'!$T$8:$Y$8</c:f>
              <c:numCache>
                <c:formatCode>General</c:formatCode>
                <c:ptCount val="6"/>
                <c:pt idx="0">
                  <c:v>38012</c:v>
                </c:pt>
                <c:pt idx="1">
                  <c:v>39045</c:v>
                </c:pt>
                <c:pt idx="2">
                  <c:v>39794.01</c:v>
                </c:pt>
                <c:pt idx="3">
                  <c:v>41648.019999999997</c:v>
                </c:pt>
                <c:pt idx="4">
                  <c:v>43406.89</c:v>
                </c:pt>
                <c:pt idx="5">
                  <c:v>44231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A9-48BF-807D-34D116A302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A9-48BF-807D-34D116A30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8.21'!$U$4:$Y$4</c:f>
              <c:numCache>
                <c:formatCode>#,##0</c:formatCode>
                <c:ptCount val="5"/>
                <c:pt idx="0">
                  <c:v>7161</c:v>
                </c:pt>
                <c:pt idx="1">
                  <c:v>7290</c:v>
                </c:pt>
                <c:pt idx="2">
                  <c:v>7232</c:v>
                </c:pt>
                <c:pt idx="3">
                  <c:v>6971</c:v>
                </c:pt>
                <c:pt idx="4">
                  <c:v>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35-46F7-8DCB-19D6E28B482B}"/>
            </c:ext>
          </c:extLst>
        </c:ser>
        <c:ser>
          <c:idx val="1"/>
          <c:order val="1"/>
          <c:tx>
            <c:strRef>
              <c:f>'Table 8.21'!$S$7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8.21'!$U$7:$Y$7</c:f>
              <c:numCache>
                <c:formatCode>#,##0</c:formatCode>
                <c:ptCount val="5"/>
                <c:pt idx="0">
                  <c:v>5086</c:v>
                </c:pt>
                <c:pt idx="1">
                  <c:v>5144</c:v>
                </c:pt>
                <c:pt idx="2">
                  <c:v>5158</c:v>
                </c:pt>
                <c:pt idx="3">
                  <c:v>4980</c:v>
                </c:pt>
                <c:pt idx="4">
                  <c:v>5247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35-46F7-8DCB-19D6E28B482B}"/>
            </c:ext>
          </c:extLst>
        </c:ser>
        <c:ser>
          <c:idx val="2"/>
          <c:order val="2"/>
          <c:tx>
            <c:strRef>
              <c:f>'Table 8.21'!$S$11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8.21'!$U$11:$Y$11</c:f>
              <c:numCache>
                <c:formatCode>#,##0</c:formatCode>
                <c:ptCount val="5"/>
                <c:pt idx="0">
                  <c:v>5638</c:v>
                </c:pt>
                <c:pt idx="1">
                  <c:v>5738</c:v>
                </c:pt>
                <c:pt idx="2">
                  <c:v>5705</c:v>
                </c:pt>
                <c:pt idx="3">
                  <c:v>5557</c:v>
                </c:pt>
                <c:pt idx="4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35-46F7-8DCB-19D6E28B482B}"/>
            </c:ext>
          </c:extLst>
        </c:ser>
        <c:ser>
          <c:idx val="3"/>
          <c:order val="3"/>
          <c:tx>
            <c:strRef>
              <c:f>'Table 8.21'!$S$12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8.21'!$U$12:$Y$12</c:f>
              <c:numCache>
                <c:formatCode>#,##0</c:formatCode>
                <c:ptCount val="5"/>
                <c:pt idx="0">
                  <c:v>1520</c:v>
                </c:pt>
                <c:pt idx="1">
                  <c:v>1556</c:v>
                </c:pt>
                <c:pt idx="2">
                  <c:v>1527</c:v>
                </c:pt>
                <c:pt idx="3">
                  <c:v>1413</c:v>
                </c:pt>
                <c:pt idx="4">
                  <c:v>1543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35-46F7-8DCB-19D6E28B4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8.21'!$AA$15:$AA$33</c:f>
              <c:numCache>
                <c:formatCode>0.0%</c:formatCode>
                <c:ptCount val="19"/>
                <c:pt idx="0">
                  <c:v>0.13040594322101354</c:v>
                </c:pt>
                <c:pt idx="1">
                  <c:v>5.8370920668612365E-3</c:v>
                </c:pt>
                <c:pt idx="2">
                  <c:v>7.0045104802334834E-2</c:v>
                </c:pt>
                <c:pt idx="3">
                  <c:v>1.3000795967100026E-2</c:v>
                </c:pt>
                <c:pt idx="4">
                  <c:v>5.067657203502255E-2</c:v>
                </c:pt>
                <c:pt idx="5">
                  <c:v>3.847174316794906E-2</c:v>
                </c:pt>
                <c:pt idx="6">
                  <c:v>7.6678163969222599E-2</c:v>
                </c:pt>
                <c:pt idx="7">
                  <c:v>5.2003183868400103E-2</c:v>
                </c:pt>
                <c:pt idx="8">
                  <c:v>3.4757230034491909E-2</c:v>
                </c:pt>
                <c:pt idx="9">
                  <c:v>2.3879013000795966E-3</c:v>
                </c:pt>
                <c:pt idx="10">
                  <c:v>2.4276996550809234E-2</c:v>
                </c:pt>
                <c:pt idx="11">
                  <c:v>9.8169275669938976E-3</c:v>
                </c:pt>
                <c:pt idx="12">
                  <c:v>2.7195542584239851E-2</c:v>
                </c:pt>
                <c:pt idx="13">
                  <c:v>3.7675776067922523E-2</c:v>
                </c:pt>
                <c:pt idx="14">
                  <c:v>5.3462456885115417E-2</c:v>
                </c:pt>
                <c:pt idx="15">
                  <c:v>6.2085433802069517E-2</c:v>
                </c:pt>
                <c:pt idx="16">
                  <c:v>0.10042451578668082</c:v>
                </c:pt>
                <c:pt idx="17">
                  <c:v>1.3398779517113293E-2</c:v>
                </c:pt>
                <c:pt idx="18">
                  <c:v>2.3215707084107189E-2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08-489D-8C1C-F30BD43ADC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08-489D-8C1C-F30BD43AD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8.21'!$Y$44:$Y$60</c:f>
              <c:numCache>
                <c:formatCode>#,##0</c:formatCode>
                <c:ptCount val="17"/>
                <c:pt idx="0">
                  <c:v>3</c:v>
                </c:pt>
                <c:pt idx="1">
                  <c:v>97</c:v>
                </c:pt>
                <c:pt idx="2">
                  <c:v>254</c:v>
                </c:pt>
                <c:pt idx="3">
                  <c:v>355</c:v>
                </c:pt>
                <c:pt idx="4">
                  <c:v>365</c:v>
                </c:pt>
                <c:pt idx="5">
                  <c:v>292</c:v>
                </c:pt>
                <c:pt idx="6">
                  <c:v>306</c:v>
                </c:pt>
                <c:pt idx="7">
                  <c:v>299</c:v>
                </c:pt>
                <c:pt idx="8">
                  <c:v>327</c:v>
                </c:pt>
                <c:pt idx="9">
                  <c:v>387</c:v>
                </c:pt>
                <c:pt idx="10">
                  <c:v>384</c:v>
                </c:pt>
                <c:pt idx="11">
                  <c:v>380</c:v>
                </c:pt>
                <c:pt idx="12">
                  <c:v>215</c:v>
                </c:pt>
                <c:pt idx="13">
                  <c:v>121</c:v>
                </c:pt>
                <c:pt idx="14">
                  <c:v>62</c:v>
                </c:pt>
                <c:pt idx="15">
                  <c:v>22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55-4734-8AA2-95868F9B933B}"/>
            </c:ext>
          </c:extLst>
        </c:ser>
        <c:ser>
          <c:idx val="1"/>
          <c:order val="1"/>
          <c:tx>
            <c:strRef>
              <c:f>'Table 8.21'!$S$62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8.21'!$Y$63:$Y$79</c:f>
              <c:numCache>
                <c:formatCode>#,##0</c:formatCode>
                <c:ptCount val="17"/>
                <c:pt idx="0">
                  <c:v>5</c:v>
                </c:pt>
                <c:pt idx="1">
                  <c:v>106</c:v>
                </c:pt>
                <c:pt idx="2">
                  <c:v>217</c:v>
                </c:pt>
                <c:pt idx="3">
                  <c:v>287</c:v>
                </c:pt>
                <c:pt idx="4">
                  <c:v>273</c:v>
                </c:pt>
                <c:pt idx="5">
                  <c:v>270</c:v>
                </c:pt>
                <c:pt idx="6">
                  <c:v>235</c:v>
                </c:pt>
                <c:pt idx="7">
                  <c:v>307</c:v>
                </c:pt>
                <c:pt idx="8">
                  <c:v>381</c:v>
                </c:pt>
                <c:pt idx="9">
                  <c:v>424</c:v>
                </c:pt>
                <c:pt idx="10">
                  <c:v>475</c:v>
                </c:pt>
                <c:pt idx="11">
                  <c:v>310</c:v>
                </c:pt>
                <c:pt idx="12">
                  <c:v>194</c:v>
                </c:pt>
                <c:pt idx="13">
                  <c:v>88</c:v>
                </c:pt>
                <c:pt idx="14">
                  <c:v>51</c:v>
                </c:pt>
                <c:pt idx="15">
                  <c:v>10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55-4734-8AA2-95868F9B9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8.21'!$Y$83:$Y$90</c:f>
              <c:numCache>
                <c:formatCode>#,##0</c:formatCode>
                <c:ptCount val="8"/>
                <c:pt idx="0">
                  <c:v>287</c:v>
                </c:pt>
                <c:pt idx="1">
                  <c:v>165</c:v>
                </c:pt>
                <c:pt idx="2">
                  <c:v>423</c:v>
                </c:pt>
                <c:pt idx="3">
                  <c:v>84</c:v>
                </c:pt>
                <c:pt idx="4">
                  <c:v>65</c:v>
                </c:pt>
                <c:pt idx="5">
                  <c:v>112</c:v>
                </c:pt>
                <c:pt idx="6">
                  <c:v>323</c:v>
                </c:pt>
                <c:pt idx="7">
                  <c:v>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83-4AA2-AED7-1F22F89FC6F4}"/>
            </c:ext>
          </c:extLst>
        </c:ser>
        <c:ser>
          <c:idx val="1"/>
          <c:order val="1"/>
          <c:tx>
            <c:strRef>
              <c:f>'Table 8.21'!$S$92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8.21'!$Y$93:$Y$100</c:f>
              <c:numCache>
                <c:formatCode>#,##0</c:formatCode>
                <c:ptCount val="8"/>
                <c:pt idx="0">
                  <c:v>151</c:v>
                </c:pt>
                <c:pt idx="1">
                  <c:v>405</c:v>
                </c:pt>
                <c:pt idx="2">
                  <c:v>66</c:v>
                </c:pt>
                <c:pt idx="3">
                  <c:v>325</c:v>
                </c:pt>
                <c:pt idx="4">
                  <c:v>383</c:v>
                </c:pt>
                <c:pt idx="5">
                  <c:v>228</c:v>
                </c:pt>
                <c:pt idx="6">
                  <c:v>24</c:v>
                </c:pt>
                <c:pt idx="7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83-4AA2-AED7-1F22F89FC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8.21'!$U$8:$Y$8</c:f>
              <c:numCache>
                <c:formatCode>General</c:formatCode>
                <c:ptCount val="5"/>
                <c:pt idx="0">
                  <c:v>27451.38</c:v>
                </c:pt>
                <c:pt idx="1">
                  <c:v>28866</c:v>
                </c:pt>
                <c:pt idx="2">
                  <c:v>30200</c:v>
                </c:pt>
                <c:pt idx="3">
                  <c:v>30670</c:v>
                </c:pt>
                <c:pt idx="4">
                  <c:v>32410.77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E3-4F3C-8DE1-597F54B03ED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3-4F3C-8DE1-597F54B03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8.21'!$T$4:$Y$4</c:f>
              <c:numCache>
                <c:formatCode>#,##0</c:formatCode>
                <c:ptCount val="6"/>
                <c:pt idx="0">
                  <c:v>7382</c:v>
                </c:pt>
                <c:pt idx="1">
                  <c:v>7161</c:v>
                </c:pt>
                <c:pt idx="2">
                  <c:v>7290</c:v>
                </c:pt>
                <c:pt idx="3">
                  <c:v>7232</c:v>
                </c:pt>
                <c:pt idx="4">
                  <c:v>6971</c:v>
                </c:pt>
                <c:pt idx="5">
                  <c:v>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B6-463B-AA04-32E68655B252}"/>
            </c:ext>
          </c:extLst>
        </c:ser>
        <c:ser>
          <c:idx val="1"/>
          <c:order val="1"/>
          <c:tx>
            <c:strRef>
              <c:f>'Table 8.21'!$S$7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8.21'!$T$7:$Y$7</c:f>
              <c:numCache>
                <c:formatCode>#,##0</c:formatCode>
                <c:ptCount val="6"/>
                <c:pt idx="0">
                  <c:v>5104</c:v>
                </c:pt>
                <c:pt idx="1">
                  <c:v>5086</c:v>
                </c:pt>
                <c:pt idx="2">
                  <c:v>5144</c:v>
                </c:pt>
                <c:pt idx="3">
                  <c:v>5158</c:v>
                </c:pt>
                <c:pt idx="4">
                  <c:v>4980</c:v>
                </c:pt>
                <c:pt idx="5">
                  <c:v>5247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B6-463B-AA04-32E68655B252}"/>
            </c:ext>
          </c:extLst>
        </c:ser>
        <c:ser>
          <c:idx val="2"/>
          <c:order val="2"/>
          <c:tx>
            <c:strRef>
              <c:f>'Table 8.21'!$S$11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8.21'!$T$11:$Y$11</c:f>
              <c:numCache>
                <c:formatCode>#,##0</c:formatCode>
                <c:ptCount val="6"/>
                <c:pt idx="0">
                  <c:v>5839</c:v>
                </c:pt>
                <c:pt idx="1">
                  <c:v>5638</c:v>
                </c:pt>
                <c:pt idx="2">
                  <c:v>5738</c:v>
                </c:pt>
                <c:pt idx="3">
                  <c:v>5705</c:v>
                </c:pt>
                <c:pt idx="4">
                  <c:v>5557</c:v>
                </c:pt>
                <c:pt idx="5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B6-463B-AA04-32E68655B252}"/>
            </c:ext>
          </c:extLst>
        </c:ser>
        <c:ser>
          <c:idx val="3"/>
          <c:order val="3"/>
          <c:tx>
            <c:strRef>
              <c:f>'Table 8.21'!$S$12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8.21'!$T$12:$Y$12</c:f>
              <c:numCache>
                <c:formatCode>#,##0</c:formatCode>
                <c:ptCount val="6"/>
                <c:pt idx="0">
                  <c:v>1541</c:v>
                </c:pt>
                <c:pt idx="1">
                  <c:v>1520</c:v>
                </c:pt>
                <c:pt idx="2">
                  <c:v>1556</c:v>
                </c:pt>
                <c:pt idx="3">
                  <c:v>1527</c:v>
                </c:pt>
                <c:pt idx="4">
                  <c:v>1413</c:v>
                </c:pt>
                <c:pt idx="5">
                  <c:v>1543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B6-463B-AA04-32E68655B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8.21'!$AA$15:$AA$33</c:f>
              <c:numCache>
                <c:formatCode>0.0%</c:formatCode>
                <c:ptCount val="19"/>
                <c:pt idx="0">
                  <c:v>0.13040594322101354</c:v>
                </c:pt>
                <c:pt idx="1">
                  <c:v>5.8370920668612365E-3</c:v>
                </c:pt>
                <c:pt idx="2">
                  <c:v>7.0045104802334834E-2</c:v>
                </c:pt>
                <c:pt idx="3">
                  <c:v>1.3000795967100026E-2</c:v>
                </c:pt>
                <c:pt idx="4">
                  <c:v>5.067657203502255E-2</c:v>
                </c:pt>
                <c:pt idx="5">
                  <c:v>3.847174316794906E-2</c:v>
                </c:pt>
                <c:pt idx="6">
                  <c:v>7.6678163969222599E-2</c:v>
                </c:pt>
                <c:pt idx="7">
                  <c:v>5.2003183868400103E-2</c:v>
                </c:pt>
                <c:pt idx="8">
                  <c:v>3.4757230034491909E-2</c:v>
                </c:pt>
                <c:pt idx="9">
                  <c:v>2.3879013000795966E-3</c:v>
                </c:pt>
                <c:pt idx="10">
                  <c:v>2.4276996550809234E-2</c:v>
                </c:pt>
                <c:pt idx="11">
                  <c:v>9.8169275669938976E-3</c:v>
                </c:pt>
                <c:pt idx="12">
                  <c:v>2.7195542584239851E-2</c:v>
                </c:pt>
                <c:pt idx="13">
                  <c:v>3.7675776067922523E-2</c:v>
                </c:pt>
                <c:pt idx="14">
                  <c:v>5.3462456885115417E-2</c:v>
                </c:pt>
                <c:pt idx="15">
                  <c:v>6.2085433802069517E-2</c:v>
                </c:pt>
                <c:pt idx="16">
                  <c:v>0.10042451578668082</c:v>
                </c:pt>
                <c:pt idx="17">
                  <c:v>1.3398779517113293E-2</c:v>
                </c:pt>
                <c:pt idx="18">
                  <c:v>2.3215707084107189E-2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73-446F-BA54-C5CA2C0E1FD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73-446F-BA54-C5CA2C0E1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8.21'!$Y$44:$Y$60</c:f>
              <c:numCache>
                <c:formatCode>#,##0</c:formatCode>
                <c:ptCount val="17"/>
                <c:pt idx="0">
                  <c:v>3</c:v>
                </c:pt>
                <c:pt idx="1">
                  <c:v>97</c:v>
                </c:pt>
                <c:pt idx="2">
                  <c:v>254</c:v>
                </c:pt>
                <c:pt idx="3">
                  <c:v>355</c:v>
                </c:pt>
                <c:pt idx="4">
                  <c:v>365</c:v>
                </c:pt>
                <c:pt idx="5">
                  <c:v>292</c:v>
                </c:pt>
                <c:pt idx="6">
                  <c:v>306</c:v>
                </c:pt>
                <c:pt idx="7">
                  <c:v>299</c:v>
                </c:pt>
                <c:pt idx="8">
                  <c:v>327</c:v>
                </c:pt>
                <c:pt idx="9">
                  <c:v>387</c:v>
                </c:pt>
                <c:pt idx="10">
                  <c:v>384</c:v>
                </c:pt>
                <c:pt idx="11">
                  <c:v>380</c:v>
                </c:pt>
                <c:pt idx="12">
                  <c:v>215</c:v>
                </c:pt>
                <c:pt idx="13">
                  <c:v>121</c:v>
                </c:pt>
                <c:pt idx="14">
                  <c:v>62</c:v>
                </c:pt>
                <c:pt idx="15">
                  <c:v>22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92-4ECD-B5F7-F583C6EBAD78}"/>
            </c:ext>
          </c:extLst>
        </c:ser>
        <c:ser>
          <c:idx val="1"/>
          <c:order val="1"/>
          <c:tx>
            <c:strRef>
              <c:f>'Table 8.21'!$S$62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8.21'!$Y$63:$Y$79</c:f>
              <c:numCache>
                <c:formatCode>#,##0</c:formatCode>
                <c:ptCount val="17"/>
                <c:pt idx="0">
                  <c:v>5</c:v>
                </c:pt>
                <c:pt idx="1">
                  <c:v>106</c:v>
                </c:pt>
                <c:pt idx="2">
                  <c:v>217</c:v>
                </c:pt>
                <c:pt idx="3">
                  <c:v>287</c:v>
                </c:pt>
                <c:pt idx="4">
                  <c:v>273</c:v>
                </c:pt>
                <c:pt idx="5">
                  <c:v>270</c:v>
                </c:pt>
                <c:pt idx="6">
                  <c:v>235</c:v>
                </c:pt>
                <c:pt idx="7">
                  <c:v>307</c:v>
                </c:pt>
                <c:pt idx="8">
                  <c:v>381</c:v>
                </c:pt>
                <c:pt idx="9">
                  <c:v>424</c:v>
                </c:pt>
                <c:pt idx="10">
                  <c:v>475</c:v>
                </c:pt>
                <c:pt idx="11">
                  <c:v>310</c:v>
                </c:pt>
                <c:pt idx="12">
                  <c:v>194</c:v>
                </c:pt>
                <c:pt idx="13">
                  <c:v>88</c:v>
                </c:pt>
                <c:pt idx="14">
                  <c:v>51</c:v>
                </c:pt>
                <c:pt idx="15">
                  <c:v>10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92-4ECD-B5F7-F583C6EBA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8.21'!$Y$83:$Y$90</c:f>
              <c:numCache>
                <c:formatCode>#,##0</c:formatCode>
                <c:ptCount val="8"/>
                <c:pt idx="0">
                  <c:v>287</c:v>
                </c:pt>
                <c:pt idx="1">
                  <c:v>165</c:v>
                </c:pt>
                <c:pt idx="2">
                  <c:v>423</c:v>
                </c:pt>
                <c:pt idx="3">
                  <c:v>84</c:v>
                </c:pt>
                <c:pt idx="4">
                  <c:v>65</c:v>
                </c:pt>
                <c:pt idx="5">
                  <c:v>112</c:v>
                </c:pt>
                <c:pt idx="6">
                  <c:v>323</c:v>
                </c:pt>
                <c:pt idx="7">
                  <c:v>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9-4CA6-BBD0-C549FDE9B9A6}"/>
            </c:ext>
          </c:extLst>
        </c:ser>
        <c:ser>
          <c:idx val="1"/>
          <c:order val="1"/>
          <c:tx>
            <c:strRef>
              <c:f>'Table 8.21'!$S$92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8.21'!$Y$93:$Y$100</c:f>
              <c:numCache>
                <c:formatCode>#,##0</c:formatCode>
                <c:ptCount val="8"/>
                <c:pt idx="0">
                  <c:v>151</c:v>
                </c:pt>
                <c:pt idx="1">
                  <c:v>405</c:v>
                </c:pt>
                <c:pt idx="2">
                  <c:v>66</c:v>
                </c:pt>
                <c:pt idx="3">
                  <c:v>325</c:v>
                </c:pt>
                <c:pt idx="4">
                  <c:v>383</c:v>
                </c:pt>
                <c:pt idx="5">
                  <c:v>228</c:v>
                </c:pt>
                <c:pt idx="6">
                  <c:v>24</c:v>
                </c:pt>
                <c:pt idx="7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C9-4CA6-BBD0-C549FDE9B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8.3'!$U$4:$Y$4</c:f>
              <c:numCache>
                <c:formatCode>#,##0</c:formatCode>
                <c:ptCount val="5"/>
                <c:pt idx="0">
                  <c:v>69169</c:v>
                </c:pt>
                <c:pt idx="1">
                  <c:v>70375</c:v>
                </c:pt>
                <c:pt idx="2">
                  <c:v>71048</c:v>
                </c:pt>
                <c:pt idx="3">
                  <c:v>71700</c:v>
                </c:pt>
                <c:pt idx="4">
                  <c:v>75250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6D-455C-9B0D-F02EAD26B058}"/>
            </c:ext>
          </c:extLst>
        </c:ser>
        <c:ser>
          <c:idx val="1"/>
          <c:order val="1"/>
          <c:tx>
            <c:strRef>
              <c:f>'Table 8.3'!$S$7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8.3'!$U$7:$Y$7</c:f>
              <c:numCache>
                <c:formatCode>#,##0</c:formatCode>
                <c:ptCount val="5"/>
                <c:pt idx="0">
                  <c:v>50442</c:v>
                </c:pt>
                <c:pt idx="1">
                  <c:v>50910</c:v>
                </c:pt>
                <c:pt idx="2">
                  <c:v>51310</c:v>
                </c:pt>
                <c:pt idx="3">
                  <c:v>52140</c:v>
                </c:pt>
                <c:pt idx="4">
                  <c:v>53638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6D-455C-9B0D-F02EAD26B058}"/>
            </c:ext>
          </c:extLst>
        </c:ser>
        <c:ser>
          <c:idx val="2"/>
          <c:order val="2"/>
          <c:tx>
            <c:strRef>
              <c:f>'Table 8.3'!$S$11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8.3'!$U$11:$Y$11</c:f>
              <c:numCache>
                <c:formatCode>#,##0</c:formatCode>
                <c:ptCount val="5"/>
                <c:pt idx="0">
                  <c:v>62571</c:v>
                </c:pt>
                <c:pt idx="1">
                  <c:v>63776</c:v>
                </c:pt>
                <c:pt idx="2">
                  <c:v>64485</c:v>
                </c:pt>
                <c:pt idx="3">
                  <c:v>64861</c:v>
                </c:pt>
                <c:pt idx="4">
                  <c:v>68178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6D-455C-9B0D-F02EAD26B058}"/>
            </c:ext>
          </c:extLst>
        </c:ser>
        <c:ser>
          <c:idx val="3"/>
          <c:order val="3"/>
          <c:tx>
            <c:strRef>
              <c:f>'Table 8.3'!$S$12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8.3'!$U$12:$Y$12</c:f>
              <c:numCache>
                <c:formatCode>#,##0</c:formatCode>
                <c:ptCount val="5"/>
                <c:pt idx="0">
                  <c:v>6601</c:v>
                </c:pt>
                <c:pt idx="1">
                  <c:v>6600</c:v>
                </c:pt>
                <c:pt idx="2">
                  <c:v>6566</c:v>
                </c:pt>
                <c:pt idx="3">
                  <c:v>6837</c:v>
                </c:pt>
                <c:pt idx="4">
                  <c:v>7072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6D-455C-9B0D-F02EAD26B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8.21'!$T$8:$Y$8</c:f>
              <c:numCache>
                <c:formatCode>General</c:formatCode>
                <c:ptCount val="6"/>
                <c:pt idx="0">
                  <c:v>26434</c:v>
                </c:pt>
                <c:pt idx="1">
                  <c:v>27451.38</c:v>
                </c:pt>
                <c:pt idx="2">
                  <c:v>28866</c:v>
                </c:pt>
                <c:pt idx="3">
                  <c:v>30200</c:v>
                </c:pt>
                <c:pt idx="4">
                  <c:v>30670</c:v>
                </c:pt>
                <c:pt idx="5">
                  <c:v>32410.77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4F-498A-BB7B-0DD33AF1AD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4F-498A-BB7B-0DD33AF1A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8.22'!$U$4:$Y$4</c:f>
              <c:numCache>
                <c:formatCode>#,##0</c:formatCode>
                <c:ptCount val="5"/>
                <c:pt idx="0">
                  <c:v>113039</c:v>
                </c:pt>
                <c:pt idx="1">
                  <c:v>112980</c:v>
                </c:pt>
                <c:pt idx="2">
                  <c:v>114538</c:v>
                </c:pt>
                <c:pt idx="3">
                  <c:v>115704</c:v>
                </c:pt>
                <c:pt idx="4">
                  <c:v>120396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C6-4AC8-A343-AFDFF90B281A}"/>
            </c:ext>
          </c:extLst>
        </c:ser>
        <c:ser>
          <c:idx val="1"/>
          <c:order val="1"/>
          <c:tx>
            <c:strRef>
              <c:f>'Table 8.22'!$S$7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8.22'!$U$7:$Y$7</c:f>
              <c:numCache>
                <c:formatCode>#,##0</c:formatCode>
                <c:ptCount val="5"/>
                <c:pt idx="0">
                  <c:v>81228</c:v>
                </c:pt>
                <c:pt idx="1">
                  <c:v>81399</c:v>
                </c:pt>
                <c:pt idx="2">
                  <c:v>81632</c:v>
                </c:pt>
                <c:pt idx="3">
                  <c:v>82662</c:v>
                </c:pt>
                <c:pt idx="4">
                  <c:v>84828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C6-4AC8-A343-AFDFF90B281A}"/>
            </c:ext>
          </c:extLst>
        </c:ser>
        <c:ser>
          <c:idx val="2"/>
          <c:order val="2"/>
          <c:tx>
            <c:strRef>
              <c:f>'Table 8.22'!$S$11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8.22'!$U$11:$Y$11</c:f>
              <c:numCache>
                <c:formatCode>#,##0</c:formatCode>
                <c:ptCount val="5"/>
                <c:pt idx="0">
                  <c:v>100385</c:v>
                </c:pt>
                <c:pt idx="1">
                  <c:v>100455</c:v>
                </c:pt>
                <c:pt idx="2">
                  <c:v>102458</c:v>
                </c:pt>
                <c:pt idx="3">
                  <c:v>103265</c:v>
                </c:pt>
                <c:pt idx="4">
                  <c:v>107475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C6-4AC8-A343-AFDFF90B281A}"/>
            </c:ext>
          </c:extLst>
        </c:ser>
        <c:ser>
          <c:idx val="3"/>
          <c:order val="3"/>
          <c:tx>
            <c:strRef>
              <c:f>'Table 8.22'!$S$12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8.22'!$U$12:$Y$12</c:f>
              <c:numCache>
                <c:formatCode>#,##0</c:formatCode>
                <c:ptCount val="5"/>
                <c:pt idx="0">
                  <c:v>12654</c:v>
                </c:pt>
                <c:pt idx="1">
                  <c:v>12525</c:v>
                </c:pt>
                <c:pt idx="2">
                  <c:v>12080</c:v>
                </c:pt>
                <c:pt idx="3">
                  <c:v>12439</c:v>
                </c:pt>
                <c:pt idx="4">
                  <c:v>12921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C6-4AC8-A343-AFDFF90B2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8.22'!$AA$15:$AA$33</c:f>
              <c:numCache>
                <c:formatCode>0.0%</c:formatCode>
                <c:ptCount val="19"/>
                <c:pt idx="0">
                  <c:v>5.9304295823781519E-3</c:v>
                </c:pt>
                <c:pt idx="1">
                  <c:v>1.4286188909930562E-3</c:v>
                </c:pt>
                <c:pt idx="2">
                  <c:v>3.9901657862387453E-2</c:v>
                </c:pt>
                <c:pt idx="3">
                  <c:v>5.3822386125784907E-3</c:v>
                </c:pt>
                <c:pt idx="4">
                  <c:v>3.9361772816372639E-2</c:v>
                </c:pt>
                <c:pt idx="5">
                  <c:v>4.440346855377255E-2</c:v>
                </c:pt>
                <c:pt idx="6">
                  <c:v>8.4487856739426562E-2</c:v>
                </c:pt>
                <c:pt idx="7">
                  <c:v>6.8415894215754683E-2</c:v>
                </c:pt>
                <c:pt idx="8">
                  <c:v>1.9369414266254693E-2</c:v>
                </c:pt>
                <c:pt idx="9">
                  <c:v>2.6022459217914216E-2</c:v>
                </c:pt>
                <c:pt idx="10">
                  <c:v>5.3780856506860694E-2</c:v>
                </c:pt>
                <c:pt idx="11">
                  <c:v>2.0100335559320906E-2</c:v>
                </c:pt>
                <c:pt idx="12">
                  <c:v>0.12575999202631316</c:v>
                </c:pt>
                <c:pt idx="13">
                  <c:v>8.4753646300541552E-2</c:v>
                </c:pt>
                <c:pt idx="14">
                  <c:v>3.9918269709957141E-2</c:v>
                </c:pt>
                <c:pt idx="15">
                  <c:v>0.101855543373534</c:v>
                </c:pt>
                <c:pt idx="16">
                  <c:v>0.10580916309511944</c:v>
                </c:pt>
                <c:pt idx="17">
                  <c:v>2.3688494634373235E-2</c:v>
                </c:pt>
                <c:pt idx="18">
                  <c:v>2.9062427323166884E-2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BE-424C-8121-51F721E1CE0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BE-424C-8121-51F721E1C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8.22'!$Y$44:$Y$60</c:f>
              <c:numCache>
                <c:formatCode>#,##0</c:formatCode>
                <c:ptCount val="17"/>
                <c:pt idx="0">
                  <c:v>23</c:v>
                </c:pt>
                <c:pt idx="1">
                  <c:v>520</c:v>
                </c:pt>
                <c:pt idx="2">
                  <c:v>2483</c:v>
                </c:pt>
                <c:pt idx="3">
                  <c:v>5972</c:v>
                </c:pt>
                <c:pt idx="4">
                  <c:v>8817</c:v>
                </c:pt>
                <c:pt idx="5">
                  <c:v>8151</c:v>
                </c:pt>
                <c:pt idx="6">
                  <c:v>6833</c:v>
                </c:pt>
                <c:pt idx="7">
                  <c:v>6014</c:v>
                </c:pt>
                <c:pt idx="8">
                  <c:v>5640</c:v>
                </c:pt>
                <c:pt idx="9">
                  <c:v>4829</c:v>
                </c:pt>
                <c:pt idx="10">
                  <c:v>4204</c:v>
                </c:pt>
                <c:pt idx="11">
                  <c:v>3114</c:v>
                </c:pt>
                <c:pt idx="12">
                  <c:v>1869</c:v>
                </c:pt>
                <c:pt idx="13">
                  <c:v>871</c:v>
                </c:pt>
                <c:pt idx="14">
                  <c:v>334</c:v>
                </c:pt>
                <c:pt idx="15">
                  <c:v>183</c:v>
                </c:pt>
                <c:pt idx="16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C6-47C5-BE93-A8F2F5907995}"/>
            </c:ext>
          </c:extLst>
        </c:ser>
        <c:ser>
          <c:idx val="1"/>
          <c:order val="1"/>
          <c:tx>
            <c:strRef>
              <c:f>'Table 8.22'!$S$62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8.22'!$Y$63:$Y$79</c:f>
              <c:numCache>
                <c:formatCode>#,##0</c:formatCode>
                <c:ptCount val="17"/>
                <c:pt idx="0">
                  <c:v>23</c:v>
                </c:pt>
                <c:pt idx="1">
                  <c:v>804</c:v>
                </c:pt>
                <c:pt idx="2">
                  <c:v>2833</c:v>
                </c:pt>
                <c:pt idx="3">
                  <c:v>6084</c:v>
                </c:pt>
                <c:pt idx="4">
                  <c:v>8723</c:v>
                </c:pt>
                <c:pt idx="5">
                  <c:v>7684</c:v>
                </c:pt>
                <c:pt idx="6">
                  <c:v>6110</c:v>
                </c:pt>
                <c:pt idx="7">
                  <c:v>6011</c:v>
                </c:pt>
                <c:pt idx="8">
                  <c:v>6306</c:v>
                </c:pt>
                <c:pt idx="9">
                  <c:v>5165</c:v>
                </c:pt>
                <c:pt idx="10">
                  <c:v>4587</c:v>
                </c:pt>
                <c:pt idx="11">
                  <c:v>2968</c:v>
                </c:pt>
                <c:pt idx="12">
                  <c:v>1709</c:v>
                </c:pt>
                <c:pt idx="13">
                  <c:v>694</c:v>
                </c:pt>
                <c:pt idx="14">
                  <c:v>273</c:v>
                </c:pt>
                <c:pt idx="15">
                  <c:v>185</c:v>
                </c:pt>
                <c:pt idx="16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C6-47C5-BE93-A8F2F590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8.22'!$Y$83:$Y$90</c:f>
              <c:numCache>
                <c:formatCode>#,##0</c:formatCode>
                <c:ptCount val="8"/>
                <c:pt idx="0">
                  <c:v>7192</c:v>
                </c:pt>
                <c:pt idx="1">
                  <c:v>11234</c:v>
                </c:pt>
                <c:pt idx="2">
                  <c:v>4169</c:v>
                </c:pt>
                <c:pt idx="3">
                  <c:v>2114</c:v>
                </c:pt>
                <c:pt idx="4">
                  <c:v>3111</c:v>
                </c:pt>
                <c:pt idx="5">
                  <c:v>2768</c:v>
                </c:pt>
                <c:pt idx="6">
                  <c:v>1149</c:v>
                </c:pt>
                <c:pt idx="7">
                  <c:v>2082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8-4335-9ABC-89488A8EB17B}"/>
            </c:ext>
          </c:extLst>
        </c:ser>
        <c:ser>
          <c:idx val="1"/>
          <c:order val="1"/>
          <c:tx>
            <c:strRef>
              <c:f>'Table 8.22'!$S$92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8.22'!$Y$93:$Y$100</c:f>
              <c:numCache>
                <c:formatCode>#,##0</c:formatCode>
                <c:ptCount val="8"/>
                <c:pt idx="0">
                  <c:v>4577</c:v>
                </c:pt>
                <c:pt idx="1">
                  <c:v>12453</c:v>
                </c:pt>
                <c:pt idx="2">
                  <c:v>1032</c:v>
                </c:pt>
                <c:pt idx="3">
                  <c:v>3857</c:v>
                </c:pt>
                <c:pt idx="4">
                  <c:v>7570</c:v>
                </c:pt>
                <c:pt idx="5">
                  <c:v>3431</c:v>
                </c:pt>
                <c:pt idx="6">
                  <c:v>156</c:v>
                </c:pt>
                <c:pt idx="7">
                  <c:v>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8-4335-9ABC-89488A8EB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8.22'!$U$8:$Y$8</c:f>
              <c:numCache>
                <c:formatCode>General</c:formatCode>
                <c:ptCount val="5"/>
                <c:pt idx="0">
                  <c:v>40963.120000000003</c:v>
                </c:pt>
                <c:pt idx="1">
                  <c:v>41870.71</c:v>
                </c:pt>
                <c:pt idx="2">
                  <c:v>43508</c:v>
                </c:pt>
                <c:pt idx="3">
                  <c:v>44872.25</c:v>
                </c:pt>
                <c:pt idx="4">
                  <c:v>45694.09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80-48B7-BBA1-F8D996CE072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80-48B7-BBA1-F8D996CE0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8.22'!$T$4:$Y$4</c:f>
              <c:numCache>
                <c:formatCode>#,##0</c:formatCode>
                <c:ptCount val="6"/>
                <c:pt idx="0">
                  <c:v>112927</c:v>
                </c:pt>
                <c:pt idx="1">
                  <c:v>113039</c:v>
                </c:pt>
                <c:pt idx="2">
                  <c:v>112980</c:v>
                </c:pt>
                <c:pt idx="3">
                  <c:v>114538</c:v>
                </c:pt>
                <c:pt idx="4">
                  <c:v>115704</c:v>
                </c:pt>
                <c:pt idx="5">
                  <c:v>120396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67-460A-9A13-88CA4356FA1C}"/>
            </c:ext>
          </c:extLst>
        </c:ser>
        <c:ser>
          <c:idx val="1"/>
          <c:order val="1"/>
          <c:tx>
            <c:strRef>
              <c:f>'Table 8.22'!$S$7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8.22'!$T$7:$Y$7</c:f>
              <c:numCache>
                <c:formatCode>#,##0</c:formatCode>
                <c:ptCount val="6"/>
                <c:pt idx="0">
                  <c:v>80835</c:v>
                </c:pt>
                <c:pt idx="1">
                  <c:v>81228</c:v>
                </c:pt>
                <c:pt idx="2">
                  <c:v>81399</c:v>
                </c:pt>
                <c:pt idx="3">
                  <c:v>81632</c:v>
                </c:pt>
                <c:pt idx="4">
                  <c:v>82662</c:v>
                </c:pt>
                <c:pt idx="5">
                  <c:v>84828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67-460A-9A13-88CA4356FA1C}"/>
            </c:ext>
          </c:extLst>
        </c:ser>
        <c:ser>
          <c:idx val="2"/>
          <c:order val="2"/>
          <c:tx>
            <c:strRef>
              <c:f>'Table 8.22'!$S$11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8.22'!$T$11:$Y$11</c:f>
              <c:numCache>
                <c:formatCode>#,##0</c:formatCode>
                <c:ptCount val="6"/>
                <c:pt idx="0">
                  <c:v>100123</c:v>
                </c:pt>
                <c:pt idx="1">
                  <c:v>100385</c:v>
                </c:pt>
                <c:pt idx="2">
                  <c:v>100455</c:v>
                </c:pt>
                <c:pt idx="3">
                  <c:v>102458</c:v>
                </c:pt>
                <c:pt idx="4">
                  <c:v>103265</c:v>
                </c:pt>
                <c:pt idx="5">
                  <c:v>107475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67-460A-9A13-88CA4356FA1C}"/>
            </c:ext>
          </c:extLst>
        </c:ser>
        <c:ser>
          <c:idx val="3"/>
          <c:order val="3"/>
          <c:tx>
            <c:strRef>
              <c:f>'Table 8.22'!$S$12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8.22'!$T$12:$Y$12</c:f>
              <c:numCache>
                <c:formatCode>#,##0</c:formatCode>
                <c:ptCount val="6"/>
                <c:pt idx="0">
                  <c:v>12804</c:v>
                </c:pt>
                <c:pt idx="1">
                  <c:v>12654</c:v>
                </c:pt>
                <c:pt idx="2">
                  <c:v>12525</c:v>
                </c:pt>
                <c:pt idx="3">
                  <c:v>12080</c:v>
                </c:pt>
                <c:pt idx="4">
                  <c:v>12439</c:v>
                </c:pt>
                <c:pt idx="5">
                  <c:v>12921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67-460A-9A13-88CA4356F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8.22'!$AA$15:$AA$33</c:f>
              <c:numCache>
                <c:formatCode>0.0%</c:formatCode>
                <c:ptCount val="19"/>
                <c:pt idx="0">
                  <c:v>5.9304295823781519E-3</c:v>
                </c:pt>
                <c:pt idx="1">
                  <c:v>1.4286188909930562E-3</c:v>
                </c:pt>
                <c:pt idx="2">
                  <c:v>3.9901657862387453E-2</c:v>
                </c:pt>
                <c:pt idx="3">
                  <c:v>5.3822386125784907E-3</c:v>
                </c:pt>
                <c:pt idx="4">
                  <c:v>3.9361772816372639E-2</c:v>
                </c:pt>
                <c:pt idx="5">
                  <c:v>4.440346855377255E-2</c:v>
                </c:pt>
                <c:pt idx="6">
                  <c:v>8.4487856739426562E-2</c:v>
                </c:pt>
                <c:pt idx="7">
                  <c:v>6.8415894215754683E-2</c:v>
                </c:pt>
                <c:pt idx="8">
                  <c:v>1.9369414266254693E-2</c:v>
                </c:pt>
                <c:pt idx="9">
                  <c:v>2.6022459217914216E-2</c:v>
                </c:pt>
                <c:pt idx="10">
                  <c:v>5.3780856506860694E-2</c:v>
                </c:pt>
                <c:pt idx="11">
                  <c:v>2.0100335559320906E-2</c:v>
                </c:pt>
                <c:pt idx="12">
                  <c:v>0.12575999202631316</c:v>
                </c:pt>
                <c:pt idx="13">
                  <c:v>8.4753646300541552E-2</c:v>
                </c:pt>
                <c:pt idx="14">
                  <c:v>3.9918269709957141E-2</c:v>
                </c:pt>
                <c:pt idx="15">
                  <c:v>0.101855543373534</c:v>
                </c:pt>
                <c:pt idx="16">
                  <c:v>0.10580916309511944</c:v>
                </c:pt>
                <c:pt idx="17">
                  <c:v>2.3688494634373235E-2</c:v>
                </c:pt>
                <c:pt idx="18">
                  <c:v>2.9062427323166884E-2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F-40B5-9C38-DCF65959EC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F-40B5-9C38-DCF65959E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8.22'!$Y$44:$Y$60</c:f>
              <c:numCache>
                <c:formatCode>#,##0</c:formatCode>
                <c:ptCount val="17"/>
                <c:pt idx="0">
                  <c:v>23</c:v>
                </c:pt>
                <c:pt idx="1">
                  <c:v>520</c:v>
                </c:pt>
                <c:pt idx="2">
                  <c:v>2483</c:v>
                </c:pt>
                <c:pt idx="3">
                  <c:v>5972</c:v>
                </c:pt>
                <c:pt idx="4">
                  <c:v>8817</c:v>
                </c:pt>
                <c:pt idx="5">
                  <c:v>8151</c:v>
                </c:pt>
                <c:pt idx="6">
                  <c:v>6833</c:v>
                </c:pt>
                <c:pt idx="7">
                  <c:v>6014</c:v>
                </c:pt>
                <c:pt idx="8">
                  <c:v>5640</c:v>
                </c:pt>
                <c:pt idx="9">
                  <c:v>4829</c:v>
                </c:pt>
                <c:pt idx="10">
                  <c:v>4204</c:v>
                </c:pt>
                <c:pt idx="11">
                  <c:v>3114</c:v>
                </c:pt>
                <c:pt idx="12">
                  <c:v>1869</c:v>
                </c:pt>
                <c:pt idx="13">
                  <c:v>871</c:v>
                </c:pt>
                <c:pt idx="14">
                  <c:v>334</c:v>
                </c:pt>
                <c:pt idx="15">
                  <c:v>183</c:v>
                </c:pt>
                <c:pt idx="16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A4-4871-AB53-211F2FC561BD}"/>
            </c:ext>
          </c:extLst>
        </c:ser>
        <c:ser>
          <c:idx val="1"/>
          <c:order val="1"/>
          <c:tx>
            <c:strRef>
              <c:f>'Table 8.22'!$S$62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8.22'!$Y$63:$Y$79</c:f>
              <c:numCache>
                <c:formatCode>#,##0</c:formatCode>
                <c:ptCount val="17"/>
                <c:pt idx="0">
                  <c:v>23</c:v>
                </c:pt>
                <c:pt idx="1">
                  <c:v>804</c:v>
                </c:pt>
                <c:pt idx="2">
                  <c:v>2833</c:v>
                </c:pt>
                <c:pt idx="3">
                  <c:v>6084</c:v>
                </c:pt>
                <c:pt idx="4">
                  <c:v>8723</c:v>
                </c:pt>
                <c:pt idx="5">
                  <c:v>7684</c:v>
                </c:pt>
                <c:pt idx="6">
                  <c:v>6110</c:v>
                </c:pt>
                <c:pt idx="7">
                  <c:v>6011</c:v>
                </c:pt>
                <c:pt idx="8">
                  <c:v>6306</c:v>
                </c:pt>
                <c:pt idx="9">
                  <c:v>5165</c:v>
                </c:pt>
                <c:pt idx="10">
                  <c:v>4587</c:v>
                </c:pt>
                <c:pt idx="11">
                  <c:v>2968</c:v>
                </c:pt>
                <c:pt idx="12">
                  <c:v>1709</c:v>
                </c:pt>
                <c:pt idx="13">
                  <c:v>694</c:v>
                </c:pt>
                <c:pt idx="14">
                  <c:v>273</c:v>
                </c:pt>
                <c:pt idx="15">
                  <c:v>185</c:v>
                </c:pt>
                <c:pt idx="16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A4-4871-AB53-211F2FC56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8.22'!$Y$83:$Y$90</c:f>
              <c:numCache>
                <c:formatCode>#,##0</c:formatCode>
                <c:ptCount val="8"/>
                <c:pt idx="0">
                  <c:v>7192</c:v>
                </c:pt>
                <c:pt idx="1">
                  <c:v>11234</c:v>
                </c:pt>
                <c:pt idx="2">
                  <c:v>4169</c:v>
                </c:pt>
                <c:pt idx="3">
                  <c:v>2114</c:v>
                </c:pt>
                <c:pt idx="4">
                  <c:v>3111</c:v>
                </c:pt>
                <c:pt idx="5">
                  <c:v>2768</c:v>
                </c:pt>
                <c:pt idx="6">
                  <c:v>1149</c:v>
                </c:pt>
                <c:pt idx="7">
                  <c:v>2082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26-486A-A334-93D9B3632E39}"/>
            </c:ext>
          </c:extLst>
        </c:ser>
        <c:ser>
          <c:idx val="1"/>
          <c:order val="1"/>
          <c:tx>
            <c:strRef>
              <c:f>'Table 8.22'!$S$92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8.22'!$Y$93:$Y$100</c:f>
              <c:numCache>
                <c:formatCode>#,##0</c:formatCode>
                <c:ptCount val="8"/>
                <c:pt idx="0">
                  <c:v>4577</c:v>
                </c:pt>
                <c:pt idx="1">
                  <c:v>12453</c:v>
                </c:pt>
                <c:pt idx="2">
                  <c:v>1032</c:v>
                </c:pt>
                <c:pt idx="3">
                  <c:v>3857</c:v>
                </c:pt>
                <c:pt idx="4">
                  <c:v>7570</c:v>
                </c:pt>
                <c:pt idx="5">
                  <c:v>3431</c:v>
                </c:pt>
                <c:pt idx="6">
                  <c:v>156</c:v>
                </c:pt>
                <c:pt idx="7">
                  <c:v>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26-486A-A334-93D9B3632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8.3'!$AA$15:$AA$33</c:f>
              <c:numCache>
                <c:formatCode>0.0%</c:formatCode>
                <c:ptCount val="19"/>
                <c:pt idx="0">
                  <c:v>1.6186046511627906E-2</c:v>
                </c:pt>
                <c:pt idx="1">
                  <c:v>6.5249169435215946E-3</c:v>
                </c:pt>
                <c:pt idx="2">
                  <c:v>6.2232558139534884E-2</c:v>
                </c:pt>
                <c:pt idx="3">
                  <c:v>6.8837209302325579E-3</c:v>
                </c:pt>
                <c:pt idx="4">
                  <c:v>6.3641196013289034E-2</c:v>
                </c:pt>
                <c:pt idx="5">
                  <c:v>2.5554817275747509E-2</c:v>
                </c:pt>
                <c:pt idx="6">
                  <c:v>0.10130232558139535</c:v>
                </c:pt>
                <c:pt idx="7">
                  <c:v>7.7993355481727575E-2</c:v>
                </c:pt>
                <c:pt idx="8">
                  <c:v>2.8611295681063124E-2</c:v>
                </c:pt>
                <c:pt idx="9">
                  <c:v>1.4578073089700997E-2</c:v>
                </c:pt>
                <c:pt idx="10">
                  <c:v>3.0139534883720929E-2</c:v>
                </c:pt>
                <c:pt idx="11">
                  <c:v>1.2186046511627907E-2</c:v>
                </c:pt>
                <c:pt idx="12">
                  <c:v>5.3980066445182724E-2</c:v>
                </c:pt>
                <c:pt idx="13">
                  <c:v>5.9322259136212627E-2</c:v>
                </c:pt>
                <c:pt idx="14">
                  <c:v>5.7754152823920268E-2</c:v>
                </c:pt>
                <c:pt idx="15">
                  <c:v>0.11423255813953488</c:v>
                </c:pt>
                <c:pt idx="16">
                  <c:v>0.14366777408637874</c:v>
                </c:pt>
                <c:pt idx="17">
                  <c:v>2.3202657807308971E-2</c:v>
                </c:pt>
                <c:pt idx="18">
                  <c:v>2.7056478405315616E-2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1A-45FD-9359-E4F11420F2B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1A-45FD-9359-E4F11420F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8.22'!$T$8:$Y$8</c:f>
              <c:numCache>
                <c:formatCode>General</c:formatCode>
                <c:ptCount val="6"/>
                <c:pt idx="0">
                  <c:v>39560</c:v>
                </c:pt>
                <c:pt idx="1">
                  <c:v>40963.120000000003</c:v>
                </c:pt>
                <c:pt idx="2">
                  <c:v>41870.71</c:v>
                </c:pt>
                <c:pt idx="3">
                  <c:v>43508</c:v>
                </c:pt>
                <c:pt idx="4">
                  <c:v>44872.25</c:v>
                </c:pt>
                <c:pt idx="5">
                  <c:v>45694.09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5-41D7-BCBE-455D32A70CE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5-41D7-BCBE-455D32A70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8.23'!$U$4:$Y$4</c:f>
              <c:numCache>
                <c:formatCode>#,##0</c:formatCode>
                <c:ptCount val="5"/>
                <c:pt idx="0">
                  <c:v>15348</c:v>
                </c:pt>
                <c:pt idx="1">
                  <c:v>15313</c:v>
                </c:pt>
                <c:pt idx="2">
                  <c:v>14992</c:v>
                </c:pt>
                <c:pt idx="3">
                  <c:v>15010</c:v>
                </c:pt>
                <c:pt idx="4">
                  <c:v>15368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5-4B66-BC5A-AC881C97933B}"/>
            </c:ext>
          </c:extLst>
        </c:ser>
        <c:ser>
          <c:idx val="1"/>
          <c:order val="1"/>
          <c:tx>
            <c:strRef>
              <c:f>'Table 8.23'!$S$7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8.23'!$U$7:$Y$7</c:f>
              <c:numCache>
                <c:formatCode>#,##0</c:formatCode>
                <c:ptCount val="5"/>
                <c:pt idx="0">
                  <c:v>10481</c:v>
                </c:pt>
                <c:pt idx="1">
                  <c:v>10449</c:v>
                </c:pt>
                <c:pt idx="2">
                  <c:v>10353</c:v>
                </c:pt>
                <c:pt idx="3">
                  <c:v>10267</c:v>
                </c:pt>
                <c:pt idx="4">
                  <c:v>10443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35-4B66-BC5A-AC881C97933B}"/>
            </c:ext>
          </c:extLst>
        </c:ser>
        <c:ser>
          <c:idx val="2"/>
          <c:order val="2"/>
          <c:tx>
            <c:strRef>
              <c:f>'Table 8.23'!$S$11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8.23'!$U$11:$Y$11</c:f>
              <c:numCache>
                <c:formatCode>#,##0</c:formatCode>
                <c:ptCount val="5"/>
                <c:pt idx="0">
                  <c:v>12999</c:v>
                </c:pt>
                <c:pt idx="1">
                  <c:v>12935</c:v>
                </c:pt>
                <c:pt idx="2">
                  <c:v>12672</c:v>
                </c:pt>
                <c:pt idx="3">
                  <c:v>12782</c:v>
                </c:pt>
                <c:pt idx="4">
                  <c:v>13027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35-4B66-BC5A-AC881C97933B}"/>
            </c:ext>
          </c:extLst>
        </c:ser>
        <c:ser>
          <c:idx val="3"/>
          <c:order val="3"/>
          <c:tx>
            <c:strRef>
              <c:f>'Table 8.23'!$S$12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8.23'!$U$12:$Y$12</c:f>
              <c:numCache>
                <c:formatCode>#,##0</c:formatCode>
                <c:ptCount val="5"/>
                <c:pt idx="0">
                  <c:v>2349</c:v>
                </c:pt>
                <c:pt idx="1">
                  <c:v>2376</c:v>
                </c:pt>
                <c:pt idx="2">
                  <c:v>2319</c:v>
                </c:pt>
                <c:pt idx="3">
                  <c:v>2227</c:v>
                </c:pt>
                <c:pt idx="4">
                  <c:v>2341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35-4B66-BC5A-AC881C979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8.23'!$AA$15:$AA$33</c:f>
              <c:numCache>
                <c:formatCode>0.0%</c:formatCode>
                <c:ptCount val="19"/>
                <c:pt idx="0">
                  <c:v>0.10964341488807912</c:v>
                </c:pt>
                <c:pt idx="1">
                  <c:v>3.8391462779802186E-3</c:v>
                </c:pt>
                <c:pt idx="2">
                  <c:v>8.0752212389380532E-2</c:v>
                </c:pt>
                <c:pt idx="3">
                  <c:v>6.376887038001041E-3</c:v>
                </c:pt>
                <c:pt idx="4">
                  <c:v>6.097084851639771E-2</c:v>
                </c:pt>
                <c:pt idx="5">
                  <c:v>1.8675169182717336E-2</c:v>
                </c:pt>
                <c:pt idx="6">
                  <c:v>6.8584070796460173E-2</c:v>
                </c:pt>
                <c:pt idx="7">
                  <c:v>7.7889120249869853E-2</c:v>
                </c:pt>
                <c:pt idx="8">
                  <c:v>6.9560124934929718E-2</c:v>
                </c:pt>
                <c:pt idx="9">
                  <c:v>3.2535137948984903E-3</c:v>
                </c:pt>
                <c:pt idx="10">
                  <c:v>2.6353461738677773E-2</c:v>
                </c:pt>
                <c:pt idx="11">
                  <c:v>1.015096304008329E-2</c:v>
                </c:pt>
                <c:pt idx="12">
                  <c:v>2.6743883394065592E-2</c:v>
                </c:pt>
                <c:pt idx="13">
                  <c:v>5.2446642373763667E-2</c:v>
                </c:pt>
                <c:pt idx="14">
                  <c:v>5.4528891202498701E-2</c:v>
                </c:pt>
                <c:pt idx="15">
                  <c:v>6.4484643414888076E-2</c:v>
                </c:pt>
                <c:pt idx="16">
                  <c:v>0.10307131702238417</c:v>
                </c:pt>
                <c:pt idx="17">
                  <c:v>7.9385736595523164E-3</c:v>
                </c:pt>
                <c:pt idx="18">
                  <c:v>2.8045288912024988E-2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40-436F-AE60-11C877028B6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40-436F-AE60-11C877028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8.23'!$Y$44:$Y$60</c:f>
              <c:numCache>
                <c:formatCode>#,##0</c:formatCode>
                <c:ptCount val="17"/>
                <c:pt idx="0">
                  <c:v>7</c:v>
                </c:pt>
                <c:pt idx="1">
                  <c:v>225</c:v>
                </c:pt>
                <c:pt idx="2">
                  <c:v>543</c:v>
                </c:pt>
                <c:pt idx="3">
                  <c:v>726</c:v>
                </c:pt>
                <c:pt idx="4">
                  <c:v>701</c:v>
                </c:pt>
                <c:pt idx="5">
                  <c:v>679</c:v>
                </c:pt>
                <c:pt idx="6">
                  <c:v>564</c:v>
                </c:pt>
                <c:pt idx="7">
                  <c:v>722</c:v>
                </c:pt>
                <c:pt idx="8">
                  <c:v>771</c:v>
                </c:pt>
                <c:pt idx="9">
                  <c:v>926</c:v>
                </c:pt>
                <c:pt idx="10">
                  <c:v>895</c:v>
                </c:pt>
                <c:pt idx="11">
                  <c:v>775</c:v>
                </c:pt>
                <c:pt idx="12">
                  <c:v>425</c:v>
                </c:pt>
                <c:pt idx="13">
                  <c:v>162</c:v>
                </c:pt>
                <c:pt idx="14">
                  <c:v>87</c:v>
                </c:pt>
                <c:pt idx="15">
                  <c:v>47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DB-44FC-8BFE-1097D9D3FBF0}"/>
            </c:ext>
          </c:extLst>
        </c:ser>
        <c:ser>
          <c:idx val="1"/>
          <c:order val="1"/>
          <c:tx>
            <c:strRef>
              <c:f>'Table 8.23'!$S$62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8.23'!$Y$63:$Y$79</c:f>
              <c:numCache>
                <c:formatCode>#,##0</c:formatCode>
                <c:ptCount val="17"/>
                <c:pt idx="0">
                  <c:v>6</c:v>
                </c:pt>
                <c:pt idx="1">
                  <c:v>228</c:v>
                </c:pt>
                <c:pt idx="2">
                  <c:v>502</c:v>
                </c:pt>
                <c:pt idx="3">
                  <c:v>678</c:v>
                </c:pt>
                <c:pt idx="4">
                  <c:v>520</c:v>
                </c:pt>
                <c:pt idx="5">
                  <c:v>508</c:v>
                </c:pt>
                <c:pt idx="6">
                  <c:v>507</c:v>
                </c:pt>
                <c:pt idx="7">
                  <c:v>727</c:v>
                </c:pt>
                <c:pt idx="8">
                  <c:v>737</c:v>
                </c:pt>
                <c:pt idx="9">
                  <c:v>864</c:v>
                </c:pt>
                <c:pt idx="10">
                  <c:v>779</c:v>
                </c:pt>
                <c:pt idx="11">
                  <c:v>570</c:v>
                </c:pt>
                <c:pt idx="12">
                  <c:v>256</c:v>
                </c:pt>
                <c:pt idx="13">
                  <c:v>102</c:v>
                </c:pt>
                <c:pt idx="14">
                  <c:v>52</c:v>
                </c:pt>
                <c:pt idx="15">
                  <c:v>31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DB-44FC-8BFE-1097D9D3F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8.23'!$Y$83:$Y$90</c:f>
              <c:numCache>
                <c:formatCode>#,##0</c:formatCode>
                <c:ptCount val="8"/>
                <c:pt idx="0">
                  <c:v>385</c:v>
                </c:pt>
                <c:pt idx="1">
                  <c:v>376</c:v>
                </c:pt>
                <c:pt idx="2">
                  <c:v>1046</c:v>
                </c:pt>
                <c:pt idx="3">
                  <c:v>189</c:v>
                </c:pt>
                <c:pt idx="4">
                  <c:v>134</c:v>
                </c:pt>
                <c:pt idx="5">
                  <c:v>178</c:v>
                </c:pt>
                <c:pt idx="6">
                  <c:v>724</c:v>
                </c:pt>
                <c:pt idx="7">
                  <c:v>1183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8-488C-88CD-59BB987C8A5B}"/>
            </c:ext>
          </c:extLst>
        </c:ser>
        <c:ser>
          <c:idx val="1"/>
          <c:order val="1"/>
          <c:tx>
            <c:strRef>
              <c:f>'Table 8.23'!$S$92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8.23'!$Y$93:$Y$100</c:f>
              <c:numCache>
                <c:formatCode>#,##0</c:formatCode>
                <c:ptCount val="8"/>
                <c:pt idx="0">
                  <c:v>260</c:v>
                </c:pt>
                <c:pt idx="1">
                  <c:v>863</c:v>
                </c:pt>
                <c:pt idx="2">
                  <c:v>179</c:v>
                </c:pt>
                <c:pt idx="3">
                  <c:v>750</c:v>
                </c:pt>
                <c:pt idx="4">
                  <c:v>678</c:v>
                </c:pt>
                <c:pt idx="5">
                  <c:v>446</c:v>
                </c:pt>
                <c:pt idx="6">
                  <c:v>40</c:v>
                </c:pt>
                <c:pt idx="7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8-488C-88CD-59BB987C8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8.23'!$U$8:$Y$8</c:f>
              <c:numCache>
                <c:formatCode>General</c:formatCode>
                <c:ptCount val="5"/>
                <c:pt idx="0">
                  <c:v>29349.59</c:v>
                </c:pt>
                <c:pt idx="1">
                  <c:v>30533.39</c:v>
                </c:pt>
                <c:pt idx="2">
                  <c:v>31845</c:v>
                </c:pt>
                <c:pt idx="3">
                  <c:v>31690.240000000002</c:v>
                </c:pt>
                <c:pt idx="4">
                  <c:v>33820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BA-48BD-9EA4-DEC8FA595BB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BA-48BD-9EA4-DEC8FA595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8.23'!$T$4:$Y$4</c:f>
              <c:numCache>
                <c:formatCode>#,##0</c:formatCode>
                <c:ptCount val="6"/>
                <c:pt idx="0">
                  <c:v>15545</c:v>
                </c:pt>
                <c:pt idx="1">
                  <c:v>15348</c:v>
                </c:pt>
                <c:pt idx="2">
                  <c:v>15313</c:v>
                </c:pt>
                <c:pt idx="3">
                  <c:v>14992</c:v>
                </c:pt>
                <c:pt idx="4">
                  <c:v>15010</c:v>
                </c:pt>
                <c:pt idx="5">
                  <c:v>15368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7-415F-A96D-F6A0F07C104C}"/>
            </c:ext>
          </c:extLst>
        </c:ser>
        <c:ser>
          <c:idx val="1"/>
          <c:order val="1"/>
          <c:tx>
            <c:strRef>
              <c:f>'Table 8.23'!$S$7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8.23'!$T$7:$Y$7</c:f>
              <c:numCache>
                <c:formatCode>#,##0</c:formatCode>
                <c:ptCount val="6"/>
                <c:pt idx="0">
                  <c:v>10626</c:v>
                </c:pt>
                <c:pt idx="1">
                  <c:v>10481</c:v>
                </c:pt>
                <c:pt idx="2">
                  <c:v>10449</c:v>
                </c:pt>
                <c:pt idx="3">
                  <c:v>10353</c:v>
                </c:pt>
                <c:pt idx="4">
                  <c:v>10267</c:v>
                </c:pt>
                <c:pt idx="5">
                  <c:v>10443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77-415F-A96D-F6A0F07C104C}"/>
            </c:ext>
          </c:extLst>
        </c:ser>
        <c:ser>
          <c:idx val="2"/>
          <c:order val="2"/>
          <c:tx>
            <c:strRef>
              <c:f>'Table 8.23'!$S$11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8.23'!$T$11:$Y$11</c:f>
              <c:numCache>
                <c:formatCode>#,##0</c:formatCode>
                <c:ptCount val="6"/>
                <c:pt idx="0">
                  <c:v>13134</c:v>
                </c:pt>
                <c:pt idx="1">
                  <c:v>12999</c:v>
                </c:pt>
                <c:pt idx="2">
                  <c:v>12935</c:v>
                </c:pt>
                <c:pt idx="3">
                  <c:v>12672</c:v>
                </c:pt>
                <c:pt idx="4">
                  <c:v>12782</c:v>
                </c:pt>
                <c:pt idx="5">
                  <c:v>13027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77-415F-A96D-F6A0F07C104C}"/>
            </c:ext>
          </c:extLst>
        </c:ser>
        <c:ser>
          <c:idx val="3"/>
          <c:order val="3"/>
          <c:tx>
            <c:strRef>
              <c:f>'Table 8.23'!$S$12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8.23'!$T$12:$Y$12</c:f>
              <c:numCache>
                <c:formatCode>#,##0</c:formatCode>
                <c:ptCount val="6"/>
                <c:pt idx="0">
                  <c:v>2408</c:v>
                </c:pt>
                <c:pt idx="1">
                  <c:v>2349</c:v>
                </c:pt>
                <c:pt idx="2">
                  <c:v>2376</c:v>
                </c:pt>
                <c:pt idx="3">
                  <c:v>2319</c:v>
                </c:pt>
                <c:pt idx="4">
                  <c:v>2227</c:v>
                </c:pt>
                <c:pt idx="5">
                  <c:v>2341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77-415F-A96D-F6A0F07C1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8.23'!$AA$15:$AA$33</c:f>
              <c:numCache>
                <c:formatCode>0.0%</c:formatCode>
                <c:ptCount val="19"/>
                <c:pt idx="0">
                  <c:v>0.10964341488807912</c:v>
                </c:pt>
                <c:pt idx="1">
                  <c:v>3.8391462779802186E-3</c:v>
                </c:pt>
                <c:pt idx="2">
                  <c:v>8.0752212389380532E-2</c:v>
                </c:pt>
                <c:pt idx="3">
                  <c:v>6.376887038001041E-3</c:v>
                </c:pt>
                <c:pt idx="4">
                  <c:v>6.097084851639771E-2</c:v>
                </c:pt>
                <c:pt idx="5">
                  <c:v>1.8675169182717336E-2</c:v>
                </c:pt>
                <c:pt idx="6">
                  <c:v>6.8584070796460173E-2</c:v>
                </c:pt>
                <c:pt idx="7">
                  <c:v>7.7889120249869853E-2</c:v>
                </c:pt>
                <c:pt idx="8">
                  <c:v>6.9560124934929718E-2</c:v>
                </c:pt>
                <c:pt idx="9">
                  <c:v>3.2535137948984903E-3</c:v>
                </c:pt>
                <c:pt idx="10">
                  <c:v>2.6353461738677773E-2</c:v>
                </c:pt>
                <c:pt idx="11">
                  <c:v>1.015096304008329E-2</c:v>
                </c:pt>
                <c:pt idx="12">
                  <c:v>2.6743883394065592E-2</c:v>
                </c:pt>
                <c:pt idx="13">
                  <c:v>5.2446642373763667E-2</c:v>
                </c:pt>
                <c:pt idx="14">
                  <c:v>5.4528891202498701E-2</c:v>
                </c:pt>
                <c:pt idx="15">
                  <c:v>6.4484643414888076E-2</c:v>
                </c:pt>
                <c:pt idx="16">
                  <c:v>0.10307131702238417</c:v>
                </c:pt>
                <c:pt idx="17">
                  <c:v>7.9385736595523164E-3</c:v>
                </c:pt>
                <c:pt idx="18">
                  <c:v>2.8045288912024988E-2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B-4305-B16C-A012198FE50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0B-4305-B16C-A012198FE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8.23'!$Y$44:$Y$60</c:f>
              <c:numCache>
                <c:formatCode>#,##0</c:formatCode>
                <c:ptCount val="17"/>
                <c:pt idx="0">
                  <c:v>7</c:v>
                </c:pt>
                <c:pt idx="1">
                  <c:v>225</c:v>
                </c:pt>
                <c:pt idx="2">
                  <c:v>543</c:v>
                </c:pt>
                <c:pt idx="3">
                  <c:v>726</c:v>
                </c:pt>
                <c:pt idx="4">
                  <c:v>701</c:v>
                </c:pt>
                <c:pt idx="5">
                  <c:v>679</c:v>
                </c:pt>
                <c:pt idx="6">
                  <c:v>564</c:v>
                </c:pt>
                <c:pt idx="7">
                  <c:v>722</c:v>
                </c:pt>
                <c:pt idx="8">
                  <c:v>771</c:v>
                </c:pt>
                <c:pt idx="9">
                  <c:v>926</c:v>
                </c:pt>
                <c:pt idx="10">
                  <c:v>895</c:v>
                </c:pt>
                <c:pt idx="11">
                  <c:v>775</c:v>
                </c:pt>
                <c:pt idx="12">
                  <c:v>425</c:v>
                </c:pt>
                <c:pt idx="13">
                  <c:v>162</c:v>
                </c:pt>
                <c:pt idx="14">
                  <c:v>87</c:v>
                </c:pt>
                <c:pt idx="15">
                  <c:v>47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F2-464B-A2C5-0A41A2FAE7F6}"/>
            </c:ext>
          </c:extLst>
        </c:ser>
        <c:ser>
          <c:idx val="1"/>
          <c:order val="1"/>
          <c:tx>
            <c:strRef>
              <c:f>'Table 8.23'!$S$62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8.23'!$Y$63:$Y$79</c:f>
              <c:numCache>
                <c:formatCode>#,##0</c:formatCode>
                <c:ptCount val="17"/>
                <c:pt idx="0">
                  <c:v>6</c:v>
                </c:pt>
                <c:pt idx="1">
                  <c:v>228</c:v>
                </c:pt>
                <c:pt idx="2">
                  <c:v>502</c:v>
                </c:pt>
                <c:pt idx="3">
                  <c:v>678</c:v>
                </c:pt>
                <c:pt idx="4">
                  <c:v>520</c:v>
                </c:pt>
                <c:pt idx="5">
                  <c:v>508</c:v>
                </c:pt>
                <c:pt idx="6">
                  <c:v>507</c:v>
                </c:pt>
                <c:pt idx="7">
                  <c:v>727</c:v>
                </c:pt>
                <c:pt idx="8">
                  <c:v>737</c:v>
                </c:pt>
                <c:pt idx="9">
                  <c:v>864</c:v>
                </c:pt>
                <c:pt idx="10">
                  <c:v>779</c:v>
                </c:pt>
                <c:pt idx="11">
                  <c:v>570</c:v>
                </c:pt>
                <c:pt idx="12">
                  <c:v>256</c:v>
                </c:pt>
                <c:pt idx="13">
                  <c:v>102</c:v>
                </c:pt>
                <c:pt idx="14">
                  <c:v>52</c:v>
                </c:pt>
                <c:pt idx="15">
                  <c:v>31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F2-464B-A2C5-0A41A2FAE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8.23'!$Y$83:$Y$90</c:f>
              <c:numCache>
                <c:formatCode>#,##0</c:formatCode>
                <c:ptCount val="8"/>
                <c:pt idx="0">
                  <c:v>385</c:v>
                </c:pt>
                <c:pt idx="1">
                  <c:v>376</c:v>
                </c:pt>
                <c:pt idx="2">
                  <c:v>1046</c:v>
                </c:pt>
                <c:pt idx="3">
                  <c:v>189</c:v>
                </c:pt>
                <c:pt idx="4">
                  <c:v>134</c:v>
                </c:pt>
                <c:pt idx="5">
                  <c:v>178</c:v>
                </c:pt>
                <c:pt idx="6">
                  <c:v>724</c:v>
                </c:pt>
                <c:pt idx="7">
                  <c:v>1183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1-4E4A-9F9D-B3105369ECFB}"/>
            </c:ext>
          </c:extLst>
        </c:ser>
        <c:ser>
          <c:idx val="1"/>
          <c:order val="1"/>
          <c:tx>
            <c:strRef>
              <c:f>'Table 8.23'!$S$92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8.23'!$Y$93:$Y$100</c:f>
              <c:numCache>
                <c:formatCode>#,##0</c:formatCode>
                <c:ptCount val="8"/>
                <c:pt idx="0">
                  <c:v>260</c:v>
                </c:pt>
                <c:pt idx="1">
                  <c:v>863</c:v>
                </c:pt>
                <c:pt idx="2">
                  <c:v>179</c:v>
                </c:pt>
                <c:pt idx="3">
                  <c:v>750</c:v>
                </c:pt>
                <c:pt idx="4">
                  <c:v>678</c:v>
                </c:pt>
                <c:pt idx="5">
                  <c:v>446</c:v>
                </c:pt>
                <c:pt idx="6">
                  <c:v>40</c:v>
                </c:pt>
                <c:pt idx="7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B1-4E4A-9F9D-B3105369E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8.3'!$Y$44:$Y$60</c:f>
              <c:numCache>
                <c:formatCode>#,##0</c:formatCode>
                <c:ptCount val="17"/>
                <c:pt idx="0">
                  <c:v>24</c:v>
                </c:pt>
                <c:pt idx="1">
                  <c:v>750</c:v>
                </c:pt>
                <c:pt idx="2">
                  <c:v>2266</c:v>
                </c:pt>
                <c:pt idx="3">
                  <c:v>3856</c:v>
                </c:pt>
                <c:pt idx="4">
                  <c:v>4893</c:v>
                </c:pt>
                <c:pt idx="5">
                  <c:v>4202</c:v>
                </c:pt>
                <c:pt idx="6">
                  <c:v>3680</c:v>
                </c:pt>
                <c:pt idx="7">
                  <c:v>3422</c:v>
                </c:pt>
                <c:pt idx="8">
                  <c:v>3516</c:v>
                </c:pt>
                <c:pt idx="9">
                  <c:v>3340</c:v>
                </c:pt>
                <c:pt idx="10">
                  <c:v>3052</c:v>
                </c:pt>
                <c:pt idx="11">
                  <c:v>2344</c:v>
                </c:pt>
                <c:pt idx="12">
                  <c:v>1245</c:v>
                </c:pt>
                <c:pt idx="13">
                  <c:v>447</c:v>
                </c:pt>
                <c:pt idx="14">
                  <c:v>199</c:v>
                </c:pt>
                <c:pt idx="15">
                  <c:v>85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DA-48E5-A4FA-4EA407A2BFAA}"/>
            </c:ext>
          </c:extLst>
        </c:ser>
        <c:ser>
          <c:idx val="1"/>
          <c:order val="1"/>
          <c:tx>
            <c:strRef>
              <c:f>'Table 8.3'!$S$62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8.3'!$Y$63:$Y$79</c:f>
              <c:numCache>
                <c:formatCode>#,##0</c:formatCode>
                <c:ptCount val="17"/>
                <c:pt idx="0">
                  <c:v>20</c:v>
                </c:pt>
                <c:pt idx="1">
                  <c:v>809</c:v>
                </c:pt>
                <c:pt idx="2">
                  <c:v>2588</c:v>
                </c:pt>
                <c:pt idx="3">
                  <c:v>4078</c:v>
                </c:pt>
                <c:pt idx="4">
                  <c:v>4504</c:v>
                </c:pt>
                <c:pt idx="5">
                  <c:v>3881</c:v>
                </c:pt>
                <c:pt idx="6">
                  <c:v>3610</c:v>
                </c:pt>
                <c:pt idx="7">
                  <c:v>3742</c:v>
                </c:pt>
                <c:pt idx="8">
                  <c:v>3934</c:v>
                </c:pt>
                <c:pt idx="9">
                  <c:v>3561</c:v>
                </c:pt>
                <c:pt idx="10">
                  <c:v>3254</c:v>
                </c:pt>
                <c:pt idx="11">
                  <c:v>2238</c:v>
                </c:pt>
                <c:pt idx="12">
                  <c:v>1001</c:v>
                </c:pt>
                <c:pt idx="13">
                  <c:v>309</c:v>
                </c:pt>
                <c:pt idx="14">
                  <c:v>170</c:v>
                </c:pt>
                <c:pt idx="15">
                  <c:v>88</c:v>
                </c:pt>
                <c:pt idx="16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DA-48E5-A4FA-4EA407A2B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8.23'!$T$8:$Y$8</c:f>
              <c:numCache>
                <c:formatCode>General</c:formatCode>
                <c:ptCount val="6"/>
                <c:pt idx="0">
                  <c:v>29478</c:v>
                </c:pt>
                <c:pt idx="1">
                  <c:v>29349.59</c:v>
                </c:pt>
                <c:pt idx="2">
                  <c:v>30533.39</c:v>
                </c:pt>
                <c:pt idx="3">
                  <c:v>31845</c:v>
                </c:pt>
                <c:pt idx="4">
                  <c:v>31690.240000000002</c:v>
                </c:pt>
                <c:pt idx="5">
                  <c:v>33820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AC-4E5D-B35E-3F4EC27C56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AC-4E5D-B35E-3F4EC27C5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8.24'!$U$4:$Y$4</c:f>
              <c:numCache>
                <c:formatCode>#,##0</c:formatCode>
                <c:ptCount val="5"/>
                <c:pt idx="0">
                  <c:v>14912</c:v>
                </c:pt>
                <c:pt idx="1">
                  <c:v>15253</c:v>
                </c:pt>
                <c:pt idx="2">
                  <c:v>15872</c:v>
                </c:pt>
                <c:pt idx="3">
                  <c:v>16188</c:v>
                </c:pt>
                <c:pt idx="4">
                  <c:v>17264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03-4C2C-A810-66AE4A4A46B9}"/>
            </c:ext>
          </c:extLst>
        </c:ser>
        <c:ser>
          <c:idx val="1"/>
          <c:order val="1"/>
          <c:tx>
            <c:strRef>
              <c:f>'Table 8.24'!$S$7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8.24'!$U$7:$Y$7</c:f>
              <c:numCache>
                <c:formatCode>#,##0</c:formatCode>
                <c:ptCount val="5"/>
                <c:pt idx="0">
                  <c:v>10886</c:v>
                </c:pt>
                <c:pt idx="1">
                  <c:v>11085</c:v>
                </c:pt>
                <c:pt idx="2">
                  <c:v>11399</c:v>
                </c:pt>
                <c:pt idx="3">
                  <c:v>11679</c:v>
                </c:pt>
                <c:pt idx="4">
                  <c:v>12289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03-4C2C-A810-66AE4A4A46B9}"/>
            </c:ext>
          </c:extLst>
        </c:ser>
        <c:ser>
          <c:idx val="2"/>
          <c:order val="2"/>
          <c:tx>
            <c:strRef>
              <c:f>'Table 8.24'!$S$11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8.24'!$U$11:$Y$11</c:f>
              <c:numCache>
                <c:formatCode>#,##0</c:formatCode>
                <c:ptCount val="5"/>
                <c:pt idx="0">
                  <c:v>12890</c:v>
                </c:pt>
                <c:pt idx="1">
                  <c:v>13178</c:v>
                </c:pt>
                <c:pt idx="2">
                  <c:v>13835</c:v>
                </c:pt>
                <c:pt idx="3">
                  <c:v>14149</c:v>
                </c:pt>
                <c:pt idx="4">
                  <c:v>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03-4C2C-A810-66AE4A4A46B9}"/>
            </c:ext>
          </c:extLst>
        </c:ser>
        <c:ser>
          <c:idx val="3"/>
          <c:order val="3"/>
          <c:tx>
            <c:strRef>
              <c:f>'Table 8.24'!$S$12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8.24'!$U$12:$Y$12</c:f>
              <c:numCache>
                <c:formatCode>#,##0</c:formatCode>
                <c:ptCount val="5"/>
                <c:pt idx="0">
                  <c:v>2023</c:v>
                </c:pt>
                <c:pt idx="1">
                  <c:v>2075</c:v>
                </c:pt>
                <c:pt idx="2">
                  <c:v>2038</c:v>
                </c:pt>
                <c:pt idx="3">
                  <c:v>2036</c:v>
                </c:pt>
                <c:pt idx="4">
                  <c:v>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03-4C2C-A810-66AE4A4A4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8.24'!$AA$15:$AA$33</c:f>
              <c:numCache>
                <c:formatCode>0.0%</c:formatCode>
                <c:ptCount val="19"/>
                <c:pt idx="0">
                  <c:v>4.7845227062094535E-2</c:v>
                </c:pt>
                <c:pt idx="1">
                  <c:v>5.6765523632993512E-3</c:v>
                </c:pt>
                <c:pt idx="2">
                  <c:v>6.7771084337349394E-2</c:v>
                </c:pt>
                <c:pt idx="3">
                  <c:v>7.1246524559777568E-3</c:v>
                </c:pt>
                <c:pt idx="4">
                  <c:v>8.989805375347544E-2</c:v>
                </c:pt>
                <c:pt idx="5">
                  <c:v>3.9446246524559775E-2</c:v>
                </c:pt>
                <c:pt idx="6">
                  <c:v>8.9434661723818351E-2</c:v>
                </c:pt>
                <c:pt idx="7">
                  <c:v>4.952502316960148E-2</c:v>
                </c:pt>
                <c:pt idx="8">
                  <c:v>4.037303058387396E-2</c:v>
                </c:pt>
                <c:pt idx="9">
                  <c:v>1.0252548656163114E-2</c:v>
                </c:pt>
                <c:pt idx="10">
                  <c:v>3.0699721964782205E-2</c:v>
                </c:pt>
                <c:pt idx="11">
                  <c:v>1.3843836886005561E-2</c:v>
                </c:pt>
                <c:pt idx="12">
                  <c:v>4.4833178869323448E-2</c:v>
                </c:pt>
                <c:pt idx="13">
                  <c:v>5.7228915662650599E-2</c:v>
                </c:pt>
                <c:pt idx="14">
                  <c:v>5.9545875810936053E-2</c:v>
                </c:pt>
                <c:pt idx="15">
                  <c:v>7.9587581093605184E-2</c:v>
                </c:pt>
                <c:pt idx="16">
                  <c:v>0.11706441149212234</c:v>
                </c:pt>
                <c:pt idx="17">
                  <c:v>1.755097312326228E-2</c:v>
                </c:pt>
                <c:pt idx="18">
                  <c:v>3.0352177942539388E-2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A-4979-8B96-0D58EC3D027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A-4979-8B96-0D58EC3D0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8.24'!$Y$44:$Y$60</c:f>
              <c:numCache>
                <c:formatCode>#,##0</c:formatCode>
                <c:ptCount val="17"/>
                <c:pt idx="0">
                  <c:v>5</c:v>
                </c:pt>
                <c:pt idx="1">
                  <c:v>200</c:v>
                </c:pt>
                <c:pt idx="2">
                  <c:v>554</c:v>
                </c:pt>
                <c:pt idx="3">
                  <c:v>733</c:v>
                </c:pt>
                <c:pt idx="4">
                  <c:v>778</c:v>
                </c:pt>
                <c:pt idx="5">
                  <c:v>893</c:v>
                </c:pt>
                <c:pt idx="6">
                  <c:v>893</c:v>
                </c:pt>
                <c:pt idx="7">
                  <c:v>1007</c:v>
                </c:pt>
                <c:pt idx="8">
                  <c:v>1087</c:v>
                </c:pt>
                <c:pt idx="9">
                  <c:v>923</c:v>
                </c:pt>
                <c:pt idx="10">
                  <c:v>865</c:v>
                </c:pt>
                <c:pt idx="11">
                  <c:v>663</c:v>
                </c:pt>
                <c:pt idx="12">
                  <c:v>300</c:v>
                </c:pt>
                <c:pt idx="13">
                  <c:v>106</c:v>
                </c:pt>
                <c:pt idx="14">
                  <c:v>53</c:v>
                </c:pt>
                <c:pt idx="15">
                  <c:v>16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17-48F5-AFF0-C3868C84351B}"/>
            </c:ext>
          </c:extLst>
        </c:ser>
        <c:ser>
          <c:idx val="1"/>
          <c:order val="1"/>
          <c:tx>
            <c:strRef>
              <c:f>'Table 8.24'!$S$62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8.24'!$Y$63:$Y$79</c:f>
              <c:numCache>
                <c:formatCode>#,##0</c:formatCode>
                <c:ptCount val="17"/>
                <c:pt idx="0">
                  <c:v>7</c:v>
                </c:pt>
                <c:pt idx="1">
                  <c:v>225</c:v>
                </c:pt>
                <c:pt idx="2">
                  <c:v>506</c:v>
                </c:pt>
                <c:pt idx="3">
                  <c:v>650</c:v>
                </c:pt>
                <c:pt idx="4">
                  <c:v>727</c:v>
                </c:pt>
                <c:pt idx="5">
                  <c:v>801</c:v>
                </c:pt>
                <c:pt idx="6">
                  <c:v>841</c:v>
                </c:pt>
                <c:pt idx="7">
                  <c:v>966</c:v>
                </c:pt>
                <c:pt idx="8">
                  <c:v>1022</c:v>
                </c:pt>
                <c:pt idx="9">
                  <c:v>882</c:v>
                </c:pt>
                <c:pt idx="10">
                  <c:v>746</c:v>
                </c:pt>
                <c:pt idx="11">
                  <c:v>513</c:v>
                </c:pt>
                <c:pt idx="12">
                  <c:v>178</c:v>
                </c:pt>
                <c:pt idx="13">
                  <c:v>73</c:v>
                </c:pt>
                <c:pt idx="14">
                  <c:v>31</c:v>
                </c:pt>
                <c:pt idx="15">
                  <c:v>12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17-48F5-AFF0-C3868C843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8.24'!$Y$83:$Y$90</c:f>
              <c:numCache>
                <c:formatCode>#,##0</c:formatCode>
                <c:ptCount val="8"/>
                <c:pt idx="0">
                  <c:v>723</c:v>
                </c:pt>
                <c:pt idx="1">
                  <c:v>643</c:v>
                </c:pt>
                <c:pt idx="2">
                  <c:v>1491</c:v>
                </c:pt>
                <c:pt idx="3">
                  <c:v>318</c:v>
                </c:pt>
                <c:pt idx="4">
                  <c:v>237</c:v>
                </c:pt>
                <c:pt idx="5">
                  <c:v>284</c:v>
                </c:pt>
                <c:pt idx="6">
                  <c:v>754</c:v>
                </c:pt>
                <c:pt idx="7">
                  <c:v>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E-4866-B80D-4F3760FDD4DD}"/>
            </c:ext>
          </c:extLst>
        </c:ser>
        <c:ser>
          <c:idx val="1"/>
          <c:order val="1"/>
          <c:tx>
            <c:strRef>
              <c:f>'Table 8.24'!$S$92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8.24'!$Y$93:$Y$100</c:f>
              <c:numCache>
                <c:formatCode>#,##0</c:formatCode>
                <c:ptCount val="8"/>
                <c:pt idx="0">
                  <c:v>446</c:v>
                </c:pt>
                <c:pt idx="1">
                  <c:v>1131</c:v>
                </c:pt>
                <c:pt idx="2">
                  <c:v>224</c:v>
                </c:pt>
                <c:pt idx="3">
                  <c:v>908</c:v>
                </c:pt>
                <c:pt idx="4">
                  <c:v>1066</c:v>
                </c:pt>
                <c:pt idx="5">
                  <c:v>562</c:v>
                </c:pt>
                <c:pt idx="6">
                  <c:v>57</c:v>
                </c:pt>
                <c:pt idx="7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8E-4866-B80D-4F3760FDD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8.24'!$U$8:$Y$8</c:f>
              <c:numCache>
                <c:formatCode>General</c:formatCode>
                <c:ptCount val="5"/>
                <c:pt idx="0">
                  <c:v>37441</c:v>
                </c:pt>
                <c:pt idx="1">
                  <c:v>37917</c:v>
                </c:pt>
                <c:pt idx="2">
                  <c:v>39486.18</c:v>
                </c:pt>
                <c:pt idx="3">
                  <c:v>40899</c:v>
                </c:pt>
                <c:pt idx="4">
                  <c:v>41494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80-44F4-9CC2-20BEAFC2B2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80-44F4-9CC2-20BEAFC2B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8.24'!$T$4:$Y$4</c:f>
              <c:numCache>
                <c:formatCode>#,##0</c:formatCode>
                <c:ptCount val="6"/>
                <c:pt idx="0">
                  <c:v>14448</c:v>
                </c:pt>
                <c:pt idx="1">
                  <c:v>14912</c:v>
                </c:pt>
                <c:pt idx="2">
                  <c:v>15253</c:v>
                </c:pt>
                <c:pt idx="3">
                  <c:v>15872</c:v>
                </c:pt>
                <c:pt idx="4">
                  <c:v>16188</c:v>
                </c:pt>
                <c:pt idx="5">
                  <c:v>17264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3-44F4-8D42-BCCBE73E0C4C}"/>
            </c:ext>
          </c:extLst>
        </c:ser>
        <c:ser>
          <c:idx val="1"/>
          <c:order val="1"/>
          <c:tx>
            <c:strRef>
              <c:f>'Table 8.24'!$S$7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8.24'!$T$7:$Y$7</c:f>
              <c:numCache>
                <c:formatCode>#,##0</c:formatCode>
                <c:ptCount val="6"/>
                <c:pt idx="0">
                  <c:v>10497</c:v>
                </c:pt>
                <c:pt idx="1">
                  <c:v>10886</c:v>
                </c:pt>
                <c:pt idx="2">
                  <c:v>11085</c:v>
                </c:pt>
                <c:pt idx="3">
                  <c:v>11399</c:v>
                </c:pt>
                <c:pt idx="4">
                  <c:v>11679</c:v>
                </c:pt>
                <c:pt idx="5">
                  <c:v>12289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E3-44F4-8D42-BCCBE73E0C4C}"/>
            </c:ext>
          </c:extLst>
        </c:ser>
        <c:ser>
          <c:idx val="2"/>
          <c:order val="2"/>
          <c:tx>
            <c:strRef>
              <c:f>'Table 8.24'!$S$11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8.24'!$T$11:$Y$11</c:f>
              <c:numCache>
                <c:formatCode>#,##0</c:formatCode>
                <c:ptCount val="6"/>
                <c:pt idx="0">
                  <c:v>12377</c:v>
                </c:pt>
                <c:pt idx="1">
                  <c:v>12890</c:v>
                </c:pt>
                <c:pt idx="2">
                  <c:v>13178</c:v>
                </c:pt>
                <c:pt idx="3">
                  <c:v>13835</c:v>
                </c:pt>
                <c:pt idx="4">
                  <c:v>14149</c:v>
                </c:pt>
                <c:pt idx="5">
                  <c:v>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E3-44F4-8D42-BCCBE73E0C4C}"/>
            </c:ext>
          </c:extLst>
        </c:ser>
        <c:ser>
          <c:idx val="3"/>
          <c:order val="3"/>
          <c:tx>
            <c:strRef>
              <c:f>'Table 8.24'!$S$12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8.24'!$T$12:$Y$12</c:f>
              <c:numCache>
                <c:formatCode>#,##0</c:formatCode>
                <c:ptCount val="6"/>
                <c:pt idx="0">
                  <c:v>2073</c:v>
                </c:pt>
                <c:pt idx="1">
                  <c:v>2023</c:v>
                </c:pt>
                <c:pt idx="2">
                  <c:v>2075</c:v>
                </c:pt>
                <c:pt idx="3">
                  <c:v>2038</c:v>
                </c:pt>
                <c:pt idx="4">
                  <c:v>2036</c:v>
                </c:pt>
                <c:pt idx="5">
                  <c:v>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E3-44F4-8D42-BCCBE73E0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8.24'!$AA$15:$AA$33</c:f>
              <c:numCache>
                <c:formatCode>0.0%</c:formatCode>
                <c:ptCount val="19"/>
                <c:pt idx="0">
                  <c:v>4.7845227062094535E-2</c:v>
                </c:pt>
                <c:pt idx="1">
                  <c:v>5.6765523632993512E-3</c:v>
                </c:pt>
                <c:pt idx="2">
                  <c:v>6.7771084337349394E-2</c:v>
                </c:pt>
                <c:pt idx="3">
                  <c:v>7.1246524559777568E-3</c:v>
                </c:pt>
                <c:pt idx="4">
                  <c:v>8.989805375347544E-2</c:v>
                </c:pt>
                <c:pt idx="5">
                  <c:v>3.9446246524559775E-2</c:v>
                </c:pt>
                <c:pt idx="6">
                  <c:v>8.9434661723818351E-2</c:v>
                </c:pt>
                <c:pt idx="7">
                  <c:v>4.952502316960148E-2</c:v>
                </c:pt>
                <c:pt idx="8">
                  <c:v>4.037303058387396E-2</c:v>
                </c:pt>
                <c:pt idx="9">
                  <c:v>1.0252548656163114E-2</c:v>
                </c:pt>
                <c:pt idx="10">
                  <c:v>3.0699721964782205E-2</c:v>
                </c:pt>
                <c:pt idx="11">
                  <c:v>1.3843836886005561E-2</c:v>
                </c:pt>
                <c:pt idx="12">
                  <c:v>4.4833178869323448E-2</c:v>
                </c:pt>
                <c:pt idx="13">
                  <c:v>5.7228915662650599E-2</c:v>
                </c:pt>
                <c:pt idx="14">
                  <c:v>5.9545875810936053E-2</c:v>
                </c:pt>
                <c:pt idx="15">
                  <c:v>7.9587581093605184E-2</c:v>
                </c:pt>
                <c:pt idx="16">
                  <c:v>0.11706441149212234</c:v>
                </c:pt>
                <c:pt idx="17">
                  <c:v>1.755097312326228E-2</c:v>
                </c:pt>
                <c:pt idx="18">
                  <c:v>3.0352177942539388E-2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94-470C-B8AC-9C96A28B66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94-470C-B8AC-9C96A28B6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8.24'!$Y$44:$Y$60</c:f>
              <c:numCache>
                <c:formatCode>#,##0</c:formatCode>
                <c:ptCount val="17"/>
                <c:pt idx="0">
                  <c:v>5</c:v>
                </c:pt>
                <c:pt idx="1">
                  <c:v>200</c:v>
                </c:pt>
                <c:pt idx="2">
                  <c:v>554</c:v>
                </c:pt>
                <c:pt idx="3">
                  <c:v>733</c:v>
                </c:pt>
                <c:pt idx="4">
                  <c:v>778</c:v>
                </c:pt>
                <c:pt idx="5">
                  <c:v>893</c:v>
                </c:pt>
                <c:pt idx="6">
                  <c:v>893</c:v>
                </c:pt>
                <c:pt idx="7">
                  <c:v>1007</c:v>
                </c:pt>
                <c:pt idx="8">
                  <c:v>1087</c:v>
                </c:pt>
                <c:pt idx="9">
                  <c:v>923</c:v>
                </c:pt>
                <c:pt idx="10">
                  <c:v>865</c:v>
                </c:pt>
                <c:pt idx="11">
                  <c:v>663</c:v>
                </c:pt>
                <c:pt idx="12">
                  <c:v>300</c:v>
                </c:pt>
                <c:pt idx="13">
                  <c:v>106</c:v>
                </c:pt>
                <c:pt idx="14">
                  <c:v>53</c:v>
                </c:pt>
                <c:pt idx="15">
                  <c:v>16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6-4654-98AF-B428A1262372}"/>
            </c:ext>
          </c:extLst>
        </c:ser>
        <c:ser>
          <c:idx val="1"/>
          <c:order val="1"/>
          <c:tx>
            <c:strRef>
              <c:f>'Table 8.24'!$S$62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8.24'!$Y$63:$Y$79</c:f>
              <c:numCache>
                <c:formatCode>#,##0</c:formatCode>
                <c:ptCount val="17"/>
                <c:pt idx="0">
                  <c:v>7</c:v>
                </c:pt>
                <c:pt idx="1">
                  <c:v>225</c:v>
                </c:pt>
                <c:pt idx="2">
                  <c:v>506</c:v>
                </c:pt>
                <c:pt idx="3">
                  <c:v>650</c:v>
                </c:pt>
                <c:pt idx="4">
                  <c:v>727</c:v>
                </c:pt>
                <c:pt idx="5">
                  <c:v>801</c:v>
                </c:pt>
                <c:pt idx="6">
                  <c:v>841</c:v>
                </c:pt>
                <c:pt idx="7">
                  <c:v>966</c:v>
                </c:pt>
                <c:pt idx="8">
                  <c:v>1022</c:v>
                </c:pt>
                <c:pt idx="9">
                  <c:v>882</c:v>
                </c:pt>
                <c:pt idx="10">
                  <c:v>746</c:v>
                </c:pt>
                <c:pt idx="11">
                  <c:v>513</c:v>
                </c:pt>
                <c:pt idx="12">
                  <c:v>178</c:v>
                </c:pt>
                <c:pt idx="13">
                  <c:v>73</c:v>
                </c:pt>
                <c:pt idx="14">
                  <c:v>31</c:v>
                </c:pt>
                <c:pt idx="15">
                  <c:v>12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A6-4654-98AF-B428A1262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8.24'!$Y$83:$Y$90</c:f>
              <c:numCache>
                <c:formatCode>#,##0</c:formatCode>
                <c:ptCount val="8"/>
                <c:pt idx="0">
                  <c:v>723</c:v>
                </c:pt>
                <c:pt idx="1">
                  <c:v>643</c:v>
                </c:pt>
                <c:pt idx="2">
                  <c:v>1491</c:v>
                </c:pt>
                <c:pt idx="3">
                  <c:v>318</c:v>
                </c:pt>
                <c:pt idx="4">
                  <c:v>237</c:v>
                </c:pt>
                <c:pt idx="5">
                  <c:v>284</c:v>
                </c:pt>
                <c:pt idx="6">
                  <c:v>754</c:v>
                </c:pt>
                <c:pt idx="7">
                  <c:v>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11-44C9-81B1-E2235876C0C2}"/>
            </c:ext>
          </c:extLst>
        </c:ser>
        <c:ser>
          <c:idx val="1"/>
          <c:order val="1"/>
          <c:tx>
            <c:strRef>
              <c:f>'Table 8.24'!$S$92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8.24'!$Y$93:$Y$100</c:f>
              <c:numCache>
                <c:formatCode>#,##0</c:formatCode>
                <c:ptCount val="8"/>
                <c:pt idx="0">
                  <c:v>446</c:v>
                </c:pt>
                <c:pt idx="1">
                  <c:v>1131</c:v>
                </c:pt>
                <c:pt idx="2">
                  <c:v>224</c:v>
                </c:pt>
                <c:pt idx="3">
                  <c:v>908</c:v>
                </c:pt>
                <c:pt idx="4">
                  <c:v>1066</c:v>
                </c:pt>
                <c:pt idx="5">
                  <c:v>562</c:v>
                </c:pt>
                <c:pt idx="6">
                  <c:v>57</c:v>
                </c:pt>
                <c:pt idx="7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11-44C9-81B1-E2235876C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8.3'!$Y$83:$Y$90</c:f>
              <c:numCache>
                <c:formatCode>#,##0</c:formatCode>
                <c:ptCount val="8"/>
                <c:pt idx="0">
                  <c:v>3278</c:v>
                </c:pt>
                <c:pt idx="1">
                  <c:v>4182</c:v>
                </c:pt>
                <c:pt idx="2">
                  <c:v>4988</c:v>
                </c:pt>
                <c:pt idx="3">
                  <c:v>1789</c:v>
                </c:pt>
                <c:pt idx="4">
                  <c:v>1300</c:v>
                </c:pt>
                <c:pt idx="5">
                  <c:v>1594</c:v>
                </c:pt>
                <c:pt idx="6">
                  <c:v>2032</c:v>
                </c:pt>
                <c:pt idx="7">
                  <c:v>3049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6F-40B2-8421-8168BBC2DC75}"/>
            </c:ext>
          </c:extLst>
        </c:ser>
        <c:ser>
          <c:idx val="1"/>
          <c:order val="1"/>
          <c:tx>
            <c:strRef>
              <c:f>'Table 8.3'!$S$92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8.3'!$Y$93:$Y$100</c:f>
              <c:numCache>
                <c:formatCode>#,##0</c:formatCode>
                <c:ptCount val="8"/>
                <c:pt idx="0">
                  <c:v>2218</c:v>
                </c:pt>
                <c:pt idx="1">
                  <c:v>6437</c:v>
                </c:pt>
                <c:pt idx="2">
                  <c:v>887</c:v>
                </c:pt>
                <c:pt idx="3">
                  <c:v>3794</c:v>
                </c:pt>
                <c:pt idx="4">
                  <c:v>4668</c:v>
                </c:pt>
                <c:pt idx="5">
                  <c:v>2774</c:v>
                </c:pt>
                <c:pt idx="6">
                  <c:v>166</c:v>
                </c:pt>
                <c:pt idx="7">
                  <c:v>1540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6F-40B2-8421-8168BBC2D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8.24'!$T$8:$Y$8</c:f>
              <c:numCache>
                <c:formatCode>General</c:formatCode>
                <c:ptCount val="6"/>
                <c:pt idx="0">
                  <c:v>36842.300000000003</c:v>
                </c:pt>
                <c:pt idx="1">
                  <c:v>37441</c:v>
                </c:pt>
                <c:pt idx="2">
                  <c:v>37917</c:v>
                </c:pt>
                <c:pt idx="3">
                  <c:v>39486.18</c:v>
                </c:pt>
                <c:pt idx="4">
                  <c:v>40899</c:v>
                </c:pt>
                <c:pt idx="5">
                  <c:v>41494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E-4B7F-A800-1A7A7183F5B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7E-4B7F-A800-1A7A7183F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8.25'!$U$4:$Y$4</c:f>
              <c:numCache>
                <c:formatCode>#,##0</c:formatCode>
                <c:ptCount val="5"/>
                <c:pt idx="0">
                  <c:v>75551</c:v>
                </c:pt>
                <c:pt idx="1">
                  <c:v>75313</c:v>
                </c:pt>
                <c:pt idx="2">
                  <c:v>77620</c:v>
                </c:pt>
                <c:pt idx="3">
                  <c:v>77773</c:v>
                </c:pt>
                <c:pt idx="4">
                  <c:v>82578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4-4DFC-AC94-8213F1C1256F}"/>
            </c:ext>
          </c:extLst>
        </c:ser>
        <c:ser>
          <c:idx val="1"/>
          <c:order val="1"/>
          <c:tx>
            <c:strRef>
              <c:f>'Table 8.25'!$S$7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8.25'!$U$7:$Y$7</c:f>
              <c:numCache>
                <c:formatCode>#,##0</c:formatCode>
                <c:ptCount val="5"/>
                <c:pt idx="0">
                  <c:v>54467</c:v>
                </c:pt>
                <c:pt idx="1">
                  <c:v>54488</c:v>
                </c:pt>
                <c:pt idx="2">
                  <c:v>55102</c:v>
                </c:pt>
                <c:pt idx="3">
                  <c:v>55970</c:v>
                </c:pt>
                <c:pt idx="4">
                  <c:v>58193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4-4DFC-AC94-8213F1C1256F}"/>
            </c:ext>
          </c:extLst>
        </c:ser>
        <c:ser>
          <c:idx val="2"/>
          <c:order val="2"/>
          <c:tx>
            <c:strRef>
              <c:f>'Table 8.25'!$S$11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8.25'!$U$11:$Y$11</c:f>
              <c:numCache>
                <c:formatCode>#,##0</c:formatCode>
                <c:ptCount val="5"/>
                <c:pt idx="0">
                  <c:v>67975</c:v>
                </c:pt>
                <c:pt idx="1">
                  <c:v>67852</c:v>
                </c:pt>
                <c:pt idx="2">
                  <c:v>70173</c:v>
                </c:pt>
                <c:pt idx="3">
                  <c:v>70325</c:v>
                </c:pt>
                <c:pt idx="4">
                  <c:v>74869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4-4DFC-AC94-8213F1C1256F}"/>
            </c:ext>
          </c:extLst>
        </c:ser>
        <c:ser>
          <c:idx val="3"/>
          <c:order val="3"/>
          <c:tx>
            <c:strRef>
              <c:f>'Table 8.25'!$S$12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8.25'!$U$12:$Y$12</c:f>
              <c:numCache>
                <c:formatCode>#,##0</c:formatCode>
                <c:ptCount val="5"/>
                <c:pt idx="0">
                  <c:v>7577</c:v>
                </c:pt>
                <c:pt idx="1">
                  <c:v>7462</c:v>
                </c:pt>
                <c:pt idx="2">
                  <c:v>7446</c:v>
                </c:pt>
                <c:pt idx="3">
                  <c:v>7447</c:v>
                </c:pt>
                <c:pt idx="4">
                  <c:v>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4-4DFC-AC94-8213F1C12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8.25'!$AA$15:$AA$33</c:f>
              <c:numCache>
                <c:formatCode>0.0%</c:formatCode>
                <c:ptCount val="19"/>
                <c:pt idx="0">
                  <c:v>2.1301072924992129E-2</c:v>
                </c:pt>
                <c:pt idx="1">
                  <c:v>1.356293443774371E-2</c:v>
                </c:pt>
                <c:pt idx="2">
                  <c:v>7.6666908861924482E-2</c:v>
                </c:pt>
                <c:pt idx="3">
                  <c:v>8.1014313739736984E-3</c:v>
                </c:pt>
                <c:pt idx="4">
                  <c:v>6.5719683208602775E-2</c:v>
                </c:pt>
                <c:pt idx="5">
                  <c:v>2.2378841822277121E-2</c:v>
                </c:pt>
                <c:pt idx="6">
                  <c:v>0.10065634914868367</c:v>
                </c:pt>
                <c:pt idx="7">
                  <c:v>6.9873331880161788E-2</c:v>
                </c:pt>
                <c:pt idx="8">
                  <c:v>3.0153309598198067E-2</c:v>
                </c:pt>
                <c:pt idx="9">
                  <c:v>1.0474944900578848E-2</c:v>
                </c:pt>
                <c:pt idx="10">
                  <c:v>4.1475937901135893E-2</c:v>
                </c:pt>
                <c:pt idx="11">
                  <c:v>1.3538714911962024E-2</c:v>
                </c:pt>
                <c:pt idx="12">
                  <c:v>4.0240742086269952E-2</c:v>
                </c:pt>
                <c:pt idx="13">
                  <c:v>7.0938991014555933E-2</c:v>
                </c:pt>
                <c:pt idx="14">
                  <c:v>6.0028094649906757E-2</c:v>
                </c:pt>
                <c:pt idx="15">
                  <c:v>9.3039308290343681E-2</c:v>
                </c:pt>
                <c:pt idx="16">
                  <c:v>0.1442151662670445</c:v>
                </c:pt>
                <c:pt idx="17">
                  <c:v>1.6420838479982561E-2</c:v>
                </c:pt>
                <c:pt idx="18">
                  <c:v>2.7852454648937975E-2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8C-4EC7-B0A3-172FA36EBA0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8C-4EC7-B0A3-172FA36EB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8.25'!$Y$44:$Y$60</c:f>
              <c:numCache>
                <c:formatCode>#,##0</c:formatCode>
                <c:ptCount val="17"/>
                <c:pt idx="0">
                  <c:v>14</c:v>
                </c:pt>
                <c:pt idx="1">
                  <c:v>994</c:v>
                </c:pt>
                <c:pt idx="2">
                  <c:v>2608</c:v>
                </c:pt>
                <c:pt idx="3">
                  <c:v>4196</c:v>
                </c:pt>
                <c:pt idx="4">
                  <c:v>5100</c:v>
                </c:pt>
                <c:pt idx="5">
                  <c:v>4543</c:v>
                </c:pt>
                <c:pt idx="6">
                  <c:v>3871</c:v>
                </c:pt>
                <c:pt idx="7">
                  <c:v>3781</c:v>
                </c:pt>
                <c:pt idx="8">
                  <c:v>3851</c:v>
                </c:pt>
                <c:pt idx="9">
                  <c:v>3739</c:v>
                </c:pt>
                <c:pt idx="10">
                  <c:v>3466</c:v>
                </c:pt>
                <c:pt idx="11">
                  <c:v>2714</c:v>
                </c:pt>
                <c:pt idx="12">
                  <c:v>1480</c:v>
                </c:pt>
                <c:pt idx="13">
                  <c:v>512</c:v>
                </c:pt>
                <c:pt idx="14">
                  <c:v>221</c:v>
                </c:pt>
                <c:pt idx="15">
                  <c:v>131</c:v>
                </c:pt>
                <c:pt idx="16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9D-4FF8-B25D-4B37B794BC39}"/>
            </c:ext>
          </c:extLst>
        </c:ser>
        <c:ser>
          <c:idx val="1"/>
          <c:order val="1"/>
          <c:tx>
            <c:strRef>
              <c:f>'Table 8.25'!$S$62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8.25'!$Y$63:$Y$79</c:f>
              <c:numCache>
                <c:formatCode>#,##0</c:formatCode>
                <c:ptCount val="17"/>
                <c:pt idx="0">
                  <c:v>23</c:v>
                </c:pt>
                <c:pt idx="1">
                  <c:v>1117</c:v>
                </c:pt>
                <c:pt idx="2">
                  <c:v>2892</c:v>
                </c:pt>
                <c:pt idx="3">
                  <c:v>4413</c:v>
                </c:pt>
                <c:pt idx="4">
                  <c:v>4768</c:v>
                </c:pt>
                <c:pt idx="5">
                  <c:v>4213</c:v>
                </c:pt>
                <c:pt idx="6">
                  <c:v>3797</c:v>
                </c:pt>
                <c:pt idx="7">
                  <c:v>3944</c:v>
                </c:pt>
                <c:pt idx="8">
                  <c:v>4109</c:v>
                </c:pt>
                <c:pt idx="9">
                  <c:v>3874</c:v>
                </c:pt>
                <c:pt idx="10">
                  <c:v>3815</c:v>
                </c:pt>
                <c:pt idx="11">
                  <c:v>2548</c:v>
                </c:pt>
                <c:pt idx="12">
                  <c:v>999</c:v>
                </c:pt>
                <c:pt idx="13">
                  <c:v>356</c:v>
                </c:pt>
                <c:pt idx="14">
                  <c:v>199</c:v>
                </c:pt>
                <c:pt idx="15">
                  <c:v>122</c:v>
                </c:pt>
                <c:pt idx="1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9D-4FF8-B25D-4B37B794B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8.25'!$Y$83:$Y$90</c:f>
              <c:numCache>
                <c:formatCode>#,##0</c:formatCode>
                <c:ptCount val="8"/>
                <c:pt idx="0">
                  <c:v>3202</c:v>
                </c:pt>
                <c:pt idx="1">
                  <c:v>3883</c:v>
                </c:pt>
                <c:pt idx="2">
                  <c:v>5385</c:v>
                </c:pt>
                <c:pt idx="3">
                  <c:v>1832</c:v>
                </c:pt>
                <c:pt idx="4">
                  <c:v>1402</c:v>
                </c:pt>
                <c:pt idx="5">
                  <c:v>1663</c:v>
                </c:pt>
                <c:pt idx="6">
                  <c:v>2514</c:v>
                </c:pt>
                <c:pt idx="7">
                  <c:v>4002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E0-4F6C-ABE9-1A1EE6E9EED7}"/>
            </c:ext>
          </c:extLst>
        </c:ser>
        <c:ser>
          <c:idx val="1"/>
          <c:order val="1"/>
          <c:tx>
            <c:strRef>
              <c:f>'Table 8.25'!$S$92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8.25'!$Y$93:$Y$100</c:f>
              <c:numCache>
                <c:formatCode>#,##0</c:formatCode>
                <c:ptCount val="8"/>
                <c:pt idx="0">
                  <c:v>2120</c:v>
                </c:pt>
                <c:pt idx="1">
                  <c:v>6471</c:v>
                </c:pt>
                <c:pt idx="2">
                  <c:v>979</c:v>
                </c:pt>
                <c:pt idx="3">
                  <c:v>4123</c:v>
                </c:pt>
                <c:pt idx="4">
                  <c:v>4951</c:v>
                </c:pt>
                <c:pt idx="5">
                  <c:v>3035</c:v>
                </c:pt>
                <c:pt idx="6">
                  <c:v>257</c:v>
                </c:pt>
                <c:pt idx="7">
                  <c:v>2126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E0-4F6C-ABE9-1A1EE6E9E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8.25'!$U$8:$Y$8</c:f>
              <c:numCache>
                <c:formatCode>General</c:formatCode>
                <c:ptCount val="5"/>
                <c:pt idx="0">
                  <c:v>34726</c:v>
                </c:pt>
                <c:pt idx="1">
                  <c:v>35721.33</c:v>
                </c:pt>
                <c:pt idx="2">
                  <c:v>36916</c:v>
                </c:pt>
                <c:pt idx="3">
                  <c:v>38202</c:v>
                </c:pt>
                <c:pt idx="4">
                  <c:v>38655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71-4F51-A611-9709932F11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71-4F51-A611-9709932F1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8.25'!$T$4:$Y$4</c:f>
              <c:numCache>
                <c:formatCode>#,##0</c:formatCode>
                <c:ptCount val="6"/>
                <c:pt idx="0">
                  <c:v>75921</c:v>
                </c:pt>
                <c:pt idx="1">
                  <c:v>75551</c:v>
                </c:pt>
                <c:pt idx="2">
                  <c:v>75313</c:v>
                </c:pt>
                <c:pt idx="3">
                  <c:v>77620</c:v>
                </c:pt>
                <c:pt idx="4">
                  <c:v>77773</c:v>
                </c:pt>
                <c:pt idx="5">
                  <c:v>82578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89-4D0D-992F-1A756F692E08}"/>
            </c:ext>
          </c:extLst>
        </c:ser>
        <c:ser>
          <c:idx val="1"/>
          <c:order val="1"/>
          <c:tx>
            <c:strRef>
              <c:f>'Table 8.25'!$S$7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8.25'!$T$7:$Y$7</c:f>
              <c:numCache>
                <c:formatCode>#,##0</c:formatCode>
                <c:ptCount val="6"/>
                <c:pt idx="0">
                  <c:v>53975</c:v>
                </c:pt>
                <c:pt idx="1">
                  <c:v>54467</c:v>
                </c:pt>
                <c:pt idx="2">
                  <c:v>54488</c:v>
                </c:pt>
                <c:pt idx="3">
                  <c:v>55102</c:v>
                </c:pt>
                <c:pt idx="4">
                  <c:v>55970</c:v>
                </c:pt>
                <c:pt idx="5">
                  <c:v>58193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89-4D0D-992F-1A756F692E08}"/>
            </c:ext>
          </c:extLst>
        </c:ser>
        <c:ser>
          <c:idx val="2"/>
          <c:order val="2"/>
          <c:tx>
            <c:strRef>
              <c:f>'Table 8.25'!$S$11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8.25'!$T$11:$Y$11</c:f>
              <c:numCache>
                <c:formatCode>#,##0</c:formatCode>
                <c:ptCount val="6"/>
                <c:pt idx="0">
                  <c:v>68286</c:v>
                </c:pt>
                <c:pt idx="1">
                  <c:v>67975</c:v>
                </c:pt>
                <c:pt idx="2">
                  <c:v>67852</c:v>
                </c:pt>
                <c:pt idx="3">
                  <c:v>70173</c:v>
                </c:pt>
                <c:pt idx="4">
                  <c:v>70325</c:v>
                </c:pt>
                <c:pt idx="5">
                  <c:v>74869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89-4D0D-992F-1A756F692E08}"/>
            </c:ext>
          </c:extLst>
        </c:ser>
        <c:ser>
          <c:idx val="3"/>
          <c:order val="3"/>
          <c:tx>
            <c:strRef>
              <c:f>'Table 8.25'!$S$12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8.25'!$T$12:$Y$12</c:f>
              <c:numCache>
                <c:formatCode>#,##0</c:formatCode>
                <c:ptCount val="6"/>
                <c:pt idx="0">
                  <c:v>7634</c:v>
                </c:pt>
                <c:pt idx="1">
                  <c:v>7577</c:v>
                </c:pt>
                <c:pt idx="2">
                  <c:v>7462</c:v>
                </c:pt>
                <c:pt idx="3">
                  <c:v>7446</c:v>
                </c:pt>
                <c:pt idx="4">
                  <c:v>7447</c:v>
                </c:pt>
                <c:pt idx="5">
                  <c:v>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89-4D0D-992F-1A756F692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8.25'!$AA$15:$AA$33</c:f>
              <c:numCache>
                <c:formatCode>0.0%</c:formatCode>
                <c:ptCount val="19"/>
                <c:pt idx="0">
                  <c:v>2.1301072924992129E-2</c:v>
                </c:pt>
                <c:pt idx="1">
                  <c:v>1.356293443774371E-2</c:v>
                </c:pt>
                <c:pt idx="2">
                  <c:v>7.6666908861924482E-2</c:v>
                </c:pt>
                <c:pt idx="3">
                  <c:v>8.1014313739736984E-3</c:v>
                </c:pt>
                <c:pt idx="4">
                  <c:v>6.5719683208602775E-2</c:v>
                </c:pt>
                <c:pt idx="5">
                  <c:v>2.2378841822277121E-2</c:v>
                </c:pt>
                <c:pt idx="6">
                  <c:v>0.10065634914868367</c:v>
                </c:pt>
                <c:pt idx="7">
                  <c:v>6.9873331880161788E-2</c:v>
                </c:pt>
                <c:pt idx="8">
                  <c:v>3.0153309598198067E-2</c:v>
                </c:pt>
                <c:pt idx="9">
                  <c:v>1.0474944900578848E-2</c:v>
                </c:pt>
                <c:pt idx="10">
                  <c:v>4.1475937901135893E-2</c:v>
                </c:pt>
                <c:pt idx="11">
                  <c:v>1.3538714911962024E-2</c:v>
                </c:pt>
                <c:pt idx="12">
                  <c:v>4.0240742086269952E-2</c:v>
                </c:pt>
                <c:pt idx="13">
                  <c:v>7.0938991014555933E-2</c:v>
                </c:pt>
                <c:pt idx="14">
                  <c:v>6.0028094649906757E-2</c:v>
                </c:pt>
                <c:pt idx="15">
                  <c:v>9.3039308290343681E-2</c:v>
                </c:pt>
                <c:pt idx="16">
                  <c:v>0.1442151662670445</c:v>
                </c:pt>
                <c:pt idx="17">
                  <c:v>1.6420838479982561E-2</c:v>
                </c:pt>
                <c:pt idx="18">
                  <c:v>2.7852454648937975E-2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6F-44EA-9B24-110CB8FE0FB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6F-44EA-9B24-110CB8FE0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8.25'!$Y$44:$Y$60</c:f>
              <c:numCache>
                <c:formatCode>#,##0</c:formatCode>
                <c:ptCount val="17"/>
                <c:pt idx="0">
                  <c:v>14</c:v>
                </c:pt>
                <c:pt idx="1">
                  <c:v>994</c:v>
                </c:pt>
                <c:pt idx="2">
                  <c:v>2608</c:v>
                </c:pt>
                <c:pt idx="3">
                  <c:v>4196</c:v>
                </c:pt>
                <c:pt idx="4">
                  <c:v>5100</c:v>
                </c:pt>
                <c:pt idx="5">
                  <c:v>4543</c:v>
                </c:pt>
                <c:pt idx="6">
                  <c:v>3871</c:v>
                </c:pt>
                <c:pt idx="7">
                  <c:v>3781</c:v>
                </c:pt>
                <c:pt idx="8">
                  <c:v>3851</c:v>
                </c:pt>
                <c:pt idx="9">
                  <c:v>3739</c:v>
                </c:pt>
                <c:pt idx="10">
                  <c:v>3466</c:v>
                </c:pt>
                <c:pt idx="11">
                  <c:v>2714</c:v>
                </c:pt>
                <c:pt idx="12">
                  <c:v>1480</c:v>
                </c:pt>
                <c:pt idx="13">
                  <c:v>512</c:v>
                </c:pt>
                <c:pt idx="14">
                  <c:v>221</c:v>
                </c:pt>
                <c:pt idx="15">
                  <c:v>131</c:v>
                </c:pt>
                <c:pt idx="16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D0-4B37-9F9E-D722F742C333}"/>
            </c:ext>
          </c:extLst>
        </c:ser>
        <c:ser>
          <c:idx val="1"/>
          <c:order val="1"/>
          <c:tx>
            <c:strRef>
              <c:f>'Table 8.25'!$S$62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8.25'!$Y$63:$Y$79</c:f>
              <c:numCache>
                <c:formatCode>#,##0</c:formatCode>
                <c:ptCount val="17"/>
                <c:pt idx="0">
                  <c:v>23</c:v>
                </c:pt>
                <c:pt idx="1">
                  <c:v>1117</c:v>
                </c:pt>
                <c:pt idx="2">
                  <c:v>2892</c:v>
                </c:pt>
                <c:pt idx="3">
                  <c:v>4413</c:v>
                </c:pt>
                <c:pt idx="4">
                  <c:v>4768</c:v>
                </c:pt>
                <c:pt idx="5">
                  <c:v>4213</c:v>
                </c:pt>
                <c:pt idx="6">
                  <c:v>3797</c:v>
                </c:pt>
                <c:pt idx="7">
                  <c:v>3944</c:v>
                </c:pt>
                <c:pt idx="8">
                  <c:v>4109</c:v>
                </c:pt>
                <c:pt idx="9">
                  <c:v>3874</c:v>
                </c:pt>
                <c:pt idx="10">
                  <c:v>3815</c:v>
                </c:pt>
                <c:pt idx="11">
                  <c:v>2548</c:v>
                </c:pt>
                <c:pt idx="12">
                  <c:v>999</c:v>
                </c:pt>
                <c:pt idx="13">
                  <c:v>356</c:v>
                </c:pt>
                <c:pt idx="14">
                  <c:v>199</c:v>
                </c:pt>
                <c:pt idx="15">
                  <c:v>122</c:v>
                </c:pt>
                <c:pt idx="1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D0-4B37-9F9E-D722F742C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8.25'!$Y$83:$Y$90</c:f>
              <c:numCache>
                <c:formatCode>#,##0</c:formatCode>
                <c:ptCount val="8"/>
                <c:pt idx="0">
                  <c:v>3202</c:v>
                </c:pt>
                <c:pt idx="1">
                  <c:v>3883</c:v>
                </c:pt>
                <c:pt idx="2">
                  <c:v>5385</c:v>
                </c:pt>
                <c:pt idx="3">
                  <c:v>1832</c:v>
                </c:pt>
                <c:pt idx="4">
                  <c:v>1402</c:v>
                </c:pt>
                <c:pt idx="5">
                  <c:v>1663</c:v>
                </c:pt>
                <c:pt idx="6">
                  <c:v>2514</c:v>
                </c:pt>
                <c:pt idx="7">
                  <c:v>4002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3-40C9-8819-B78F58D9A86A}"/>
            </c:ext>
          </c:extLst>
        </c:ser>
        <c:ser>
          <c:idx val="1"/>
          <c:order val="1"/>
          <c:tx>
            <c:strRef>
              <c:f>'Table 8.25'!$S$92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8.25'!$Y$93:$Y$100</c:f>
              <c:numCache>
                <c:formatCode>#,##0</c:formatCode>
                <c:ptCount val="8"/>
                <c:pt idx="0">
                  <c:v>2120</c:v>
                </c:pt>
                <c:pt idx="1">
                  <c:v>6471</c:v>
                </c:pt>
                <c:pt idx="2">
                  <c:v>979</c:v>
                </c:pt>
                <c:pt idx="3">
                  <c:v>4123</c:v>
                </c:pt>
                <c:pt idx="4">
                  <c:v>4951</c:v>
                </c:pt>
                <c:pt idx="5">
                  <c:v>3035</c:v>
                </c:pt>
                <c:pt idx="6">
                  <c:v>257</c:v>
                </c:pt>
                <c:pt idx="7">
                  <c:v>2126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33-40C9-8819-B78F58D9A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8.3'!$U$8:$Y$8</c:f>
              <c:numCache>
                <c:formatCode>General</c:formatCode>
                <c:ptCount val="5"/>
                <c:pt idx="0">
                  <c:v>34802</c:v>
                </c:pt>
                <c:pt idx="1">
                  <c:v>35705.589999999997</c:v>
                </c:pt>
                <c:pt idx="2">
                  <c:v>37397.5</c:v>
                </c:pt>
                <c:pt idx="3">
                  <c:v>38448</c:v>
                </c:pt>
                <c:pt idx="4">
                  <c:v>39120.699999999997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2A-4152-8EA8-4DC6E395B1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2A-4152-8EA8-4DC6E395B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8.25'!$T$8:$Y$8</c:f>
              <c:numCache>
                <c:formatCode>General</c:formatCode>
                <c:ptCount val="6"/>
                <c:pt idx="0">
                  <c:v>33528.97</c:v>
                </c:pt>
                <c:pt idx="1">
                  <c:v>34726</c:v>
                </c:pt>
                <c:pt idx="2">
                  <c:v>35721.33</c:v>
                </c:pt>
                <c:pt idx="3">
                  <c:v>36916</c:v>
                </c:pt>
                <c:pt idx="4">
                  <c:v>38202</c:v>
                </c:pt>
                <c:pt idx="5">
                  <c:v>38655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CE-480D-8D6D-AB5A69AAEF7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CE-480D-8D6D-AB5A69AAE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8.26'!$U$4:$Y$4</c:f>
              <c:numCache>
                <c:formatCode>#,##0</c:formatCode>
                <c:ptCount val="5"/>
                <c:pt idx="0">
                  <c:v>98407</c:v>
                </c:pt>
                <c:pt idx="1">
                  <c:v>98039</c:v>
                </c:pt>
                <c:pt idx="2">
                  <c:v>100993</c:v>
                </c:pt>
                <c:pt idx="3">
                  <c:v>105485</c:v>
                </c:pt>
                <c:pt idx="4">
                  <c:v>112197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F8-4525-B668-CF9935F7D949}"/>
            </c:ext>
          </c:extLst>
        </c:ser>
        <c:ser>
          <c:idx val="1"/>
          <c:order val="1"/>
          <c:tx>
            <c:strRef>
              <c:f>'Table 8.26'!$S$7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8.26'!$U$7:$Y$7</c:f>
              <c:numCache>
                <c:formatCode>#,##0</c:formatCode>
                <c:ptCount val="5"/>
                <c:pt idx="0">
                  <c:v>71847</c:v>
                </c:pt>
                <c:pt idx="1">
                  <c:v>72141</c:v>
                </c:pt>
                <c:pt idx="2">
                  <c:v>73685</c:v>
                </c:pt>
                <c:pt idx="3">
                  <c:v>76711</c:v>
                </c:pt>
                <c:pt idx="4">
                  <c:v>79659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F8-4525-B668-CF9935F7D949}"/>
            </c:ext>
          </c:extLst>
        </c:ser>
        <c:ser>
          <c:idx val="2"/>
          <c:order val="2"/>
          <c:tx>
            <c:strRef>
              <c:f>'Table 8.26'!$S$11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8.26'!$U$11:$Y$11</c:f>
              <c:numCache>
                <c:formatCode>#,##0</c:formatCode>
                <c:ptCount val="5"/>
                <c:pt idx="0">
                  <c:v>88126</c:v>
                </c:pt>
                <c:pt idx="1">
                  <c:v>87637</c:v>
                </c:pt>
                <c:pt idx="2">
                  <c:v>90251</c:v>
                </c:pt>
                <c:pt idx="3">
                  <c:v>93589</c:v>
                </c:pt>
                <c:pt idx="4">
                  <c:v>99299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F8-4525-B668-CF9935F7D949}"/>
            </c:ext>
          </c:extLst>
        </c:ser>
        <c:ser>
          <c:idx val="3"/>
          <c:order val="3"/>
          <c:tx>
            <c:strRef>
              <c:f>'Table 8.26'!$S$12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8.26'!$U$12:$Y$12</c:f>
              <c:numCache>
                <c:formatCode>#,##0</c:formatCode>
                <c:ptCount val="5"/>
                <c:pt idx="0">
                  <c:v>10281</c:v>
                </c:pt>
                <c:pt idx="1">
                  <c:v>10402</c:v>
                </c:pt>
                <c:pt idx="2">
                  <c:v>10742</c:v>
                </c:pt>
                <c:pt idx="3">
                  <c:v>11896</c:v>
                </c:pt>
                <c:pt idx="4">
                  <c:v>12898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F8-4525-B668-CF9935F7D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8.26'!$AA$15:$AA$33</c:f>
              <c:numCache>
                <c:formatCode>0.0%</c:formatCode>
                <c:ptCount val="19"/>
                <c:pt idx="0">
                  <c:v>1.4349759797499043E-2</c:v>
                </c:pt>
                <c:pt idx="1">
                  <c:v>7.4868311986951523E-4</c:v>
                </c:pt>
                <c:pt idx="2">
                  <c:v>0.12771286219774147</c:v>
                </c:pt>
                <c:pt idx="3">
                  <c:v>6.4974999331532928E-3</c:v>
                </c:pt>
                <c:pt idx="4">
                  <c:v>4.8245496760162924E-2</c:v>
                </c:pt>
                <c:pt idx="5">
                  <c:v>5.5277770350365872E-2</c:v>
                </c:pt>
                <c:pt idx="6">
                  <c:v>9.2471278198169291E-2</c:v>
                </c:pt>
                <c:pt idx="7">
                  <c:v>6.8005383388147628E-2</c:v>
                </c:pt>
                <c:pt idx="8">
                  <c:v>3.6721124450742888E-2</c:v>
                </c:pt>
                <c:pt idx="9">
                  <c:v>1.0740037612413879E-2</c:v>
                </c:pt>
                <c:pt idx="10">
                  <c:v>3.5330712942413793E-2</c:v>
                </c:pt>
                <c:pt idx="11">
                  <c:v>1.2255229640721231E-2</c:v>
                </c:pt>
                <c:pt idx="12">
                  <c:v>4.9894382202732693E-2</c:v>
                </c:pt>
                <c:pt idx="13">
                  <c:v>0.13781117142169577</c:v>
                </c:pt>
                <c:pt idx="14">
                  <c:v>2.7834968849434476E-2</c:v>
                </c:pt>
                <c:pt idx="15">
                  <c:v>3.9466295890264444E-2</c:v>
                </c:pt>
                <c:pt idx="16">
                  <c:v>9.3460609463711153E-2</c:v>
                </c:pt>
                <c:pt idx="17">
                  <c:v>1.0802427872403006E-2</c:v>
                </c:pt>
                <c:pt idx="18">
                  <c:v>3.5642664242359422E-2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CF-4A93-8AB8-1DE854FCA0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CF-4A93-8AB8-1DE854FCA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8.26'!$Y$44:$Y$60</c:f>
              <c:numCache>
                <c:formatCode>#,##0</c:formatCode>
                <c:ptCount val="17"/>
                <c:pt idx="0">
                  <c:v>7</c:v>
                </c:pt>
                <c:pt idx="1">
                  <c:v>586</c:v>
                </c:pt>
                <c:pt idx="2">
                  <c:v>3172</c:v>
                </c:pt>
                <c:pt idx="3">
                  <c:v>7975</c:v>
                </c:pt>
                <c:pt idx="4">
                  <c:v>10709</c:v>
                </c:pt>
                <c:pt idx="5">
                  <c:v>10323</c:v>
                </c:pt>
                <c:pt idx="6">
                  <c:v>8018</c:v>
                </c:pt>
                <c:pt idx="7">
                  <c:v>5966</c:v>
                </c:pt>
                <c:pt idx="8">
                  <c:v>5340</c:v>
                </c:pt>
                <c:pt idx="9">
                  <c:v>4528</c:v>
                </c:pt>
                <c:pt idx="10">
                  <c:v>3787</c:v>
                </c:pt>
                <c:pt idx="11">
                  <c:v>2610</c:v>
                </c:pt>
                <c:pt idx="12">
                  <c:v>1209</c:v>
                </c:pt>
                <c:pt idx="13">
                  <c:v>459</c:v>
                </c:pt>
                <c:pt idx="14">
                  <c:v>159</c:v>
                </c:pt>
                <c:pt idx="15">
                  <c:v>94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F5-4B7E-9E8C-785C20D1AB76}"/>
            </c:ext>
          </c:extLst>
        </c:ser>
        <c:ser>
          <c:idx val="1"/>
          <c:order val="1"/>
          <c:tx>
            <c:strRef>
              <c:f>'Table 8.26'!$S$62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8.26'!$Y$63:$Y$79</c:f>
              <c:numCache>
                <c:formatCode>#,##0</c:formatCode>
                <c:ptCount val="17"/>
                <c:pt idx="0">
                  <c:v>8</c:v>
                </c:pt>
                <c:pt idx="1">
                  <c:v>684</c:v>
                </c:pt>
                <c:pt idx="2">
                  <c:v>2486</c:v>
                </c:pt>
                <c:pt idx="3">
                  <c:v>5575</c:v>
                </c:pt>
                <c:pt idx="4">
                  <c:v>8087</c:v>
                </c:pt>
                <c:pt idx="5">
                  <c:v>7185</c:v>
                </c:pt>
                <c:pt idx="6">
                  <c:v>5020</c:v>
                </c:pt>
                <c:pt idx="7">
                  <c:v>4335</c:v>
                </c:pt>
                <c:pt idx="8">
                  <c:v>4120</c:v>
                </c:pt>
                <c:pt idx="9">
                  <c:v>3572</c:v>
                </c:pt>
                <c:pt idx="10">
                  <c:v>2871</c:v>
                </c:pt>
                <c:pt idx="11">
                  <c:v>1915</c:v>
                </c:pt>
                <c:pt idx="12">
                  <c:v>826</c:v>
                </c:pt>
                <c:pt idx="13">
                  <c:v>259</c:v>
                </c:pt>
                <c:pt idx="14">
                  <c:v>138</c:v>
                </c:pt>
                <c:pt idx="15">
                  <c:v>57</c:v>
                </c:pt>
                <c:pt idx="1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F5-4B7E-9E8C-785C20D1A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8.26'!$Y$83:$Y$90</c:f>
              <c:numCache>
                <c:formatCode>#,##0</c:formatCode>
                <c:ptCount val="8"/>
                <c:pt idx="0">
                  <c:v>3477</c:v>
                </c:pt>
                <c:pt idx="1">
                  <c:v>4560</c:v>
                </c:pt>
                <c:pt idx="2">
                  <c:v>6834</c:v>
                </c:pt>
                <c:pt idx="3">
                  <c:v>1908</c:v>
                </c:pt>
                <c:pt idx="4">
                  <c:v>2306</c:v>
                </c:pt>
                <c:pt idx="5">
                  <c:v>2237</c:v>
                </c:pt>
                <c:pt idx="6">
                  <c:v>5331</c:v>
                </c:pt>
                <c:pt idx="7">
                  <c:v>8658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27-43EF-B09D-A407ABB4C892}"/>
            </c:ext>
          </c:extLst>
        </c:ser>
        <c:ser>
          <c:idx val="1"/>
          <c:order val="1"/>
          <c:tx>
            <c:strRef>
              <c:f>'Table 8.26'!$S$92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8.26'!$Y$93:$Y$100</c:f>
              <c:numCache>
                <c:formatCode>#,##0</c:formatCode>
                <c:ptCount val="8"/>
                <c:pt idx="0">
                  <c:v>2194</c:v>
                </c:pt>
                <c:pt idx="1">
                  <c:v>4823</c:v>
                </c:pt>
                <c:pt idx="2">
                  <c:v>1390</c:v>
                </c:pt>
                <c:pt idx="3">
                  <c:v>4595</c:v>
                </c:pt>
                <c:pt idx="4">
                  <c:v>4995</c:v>
                </c:pt>
                <c:pt idx="5">
                  <c:v>3425</c:v>
                </c:pt>
                <c:pt idx="6">
                  <c:v>828</c:v>
                </c:pt>
                <c:pt idx="7">
                  <c:v>5429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27-43EF-B09D-A407ABB4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8.26'!$U$8:$Y$8</c:f>
              <c:numCache>
                <c:formatCode>General</c:formatCode>
                <c:ptCount val="5"/>
                <c:pt idx="0">
                  <c:v>35418.68</c:v>
                </c:pt>
                <c:pt idx="1">
                  <c:v>35764</c:v>
                </c:pt>
                <c:pt idx="2">
                  <c:v>37434</c:v>
                </c:pt>
                <c:pt idx="3">
                  <c:v>38356.9</c:v>
                </c:pt>
                <c:pt idx="4">
                  <c:v>38438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C9-4CB6-87A1-B8CDD3BA9E7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C9-4CB6-87A1-B8CDD3BA9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8.26'!$T$4:$Y$4</c:f>
              <c:numCache>
                <c:formatCode>#,##0</c:formatCode>
                <c:ptCount val="6"/>
                <c:pt idx="0">
                  <c:v>98598</c:v>
                </c:pt>
                <c:pt idx="1">
                  <c:v>98407</c:v>
                </c:pt>
                <c:pt idx="2">
                  <c:v>98039</c:v>
                </c:pt>
                <c:pt idx="3">
                  <c:v>100993</c:v>
                </c:pt>
                <c:pt idx="4">
                  <c:v>105485</c:v>
                </c:pt>
                <c:pt idx="5">
                  <c:v>112197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97-433C-B3F3-E9A9B2BEBF11}"/>
            </c:ext>
          </c:extLst>
        </c:ser>
        <c:ser>
          <c:idx val="1"/>
          <c:order val="1"/>
          <c:tx>
            <c:strRef>
              <c:f>'Table 8.26'!$S$7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8.26'!$T$7:$Y$7</c:f>
              <c:numCache>
                <c:formatCode>#,##0</c:formatCode>
                <c:ptCount val="6"/>
                <c:pt idx="0">
                  <c:v>71813</c:v>
                </c:pt>
                <c:pt idx="1">
                  <c:v>71847</c:v>
                </c:pt>
                <c:pt idx="2">
                  <c:v>72141</c:v>
                </c:pt>
                <c:pt idx="3">
                  <c:v>73685</c:v>
                </c:pt>
                <c:pt idx="4">
                  <c:v>76711</c:v>
                </c:pt>
                <c:pt idx="5">
                  <c:v>79659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97-433C-B3F3-E9A9B2BEBF11}"/>
            </c:ext>
          </c:extLst>
        </c:ser>
        <c:ser>
          <c:idx val="2"/>
          <c:order val="2"/>
          <c:tx>
            <c:strRef>
              <c:f>'Table 8.26'!$S$11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8.26'!$T$11:$Y$11</c:f>
              <c:numCache>
                <c:formatCode>#,##0</c:formatCode>
                <c:ptCount val="6"/>
                <c:pt idx="0">
                  <c:v>88541</c:v>
                </c:pt>
                <c:pt idx="1">
                  <c:v>88126</c:v>
                </c:pt>
                <c:pt idx="2">
                  <c:v>87637</c:v>
                </c:pt>
                <c:pt idx="3">
                  <c:v>90251</c:v>
                </c:pt>
                <c:pt idx="4">
                  <c:v>93589</c:v>
                </c:pt>
                <c:pt idx="5">
                  <c:v>99299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97-433C-B3F3-E9A9B2BEBF11}"/>
            </c:ext>
          </c:extLst>
        </c:ser>
        <c:ser>
          <c:idx val="3"/>
          <c:order val="3"/>
          <c:tx>
            <c:strRef>
              <c:f>'Table 8.26'!$S$12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8.26'!$T$12:$Y$12</c:f>
              <c:numCache>
                <c:formatCode>#,##0</c:formatCode>
                <c:ptCount val="6"/>
                <c:pt idx="0">
                  <c:v>10057</c:v>
                </c:pt>
                <c:pt idx="1">
                  <c:v>10281</c:v>
                </c:pt>
                <c:pt idx="2">
                  <c:v>10402</c:v>
                </c:pt>
                <c:pt idx="3">
                  <c:v>10742</c:v>
                </c:pt>
                <c:pt idx="4">
                  <c:v>11896</c:v>
                </c:pt>
                <c:pt idx="5">
                  <c:v>12898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97-433C-B3F3-E9A9B2BEB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8.26'!$AA$15:$AA$33</c:f>
              <c:numCache>
                <c:formatCode>0.0%</c:formatCode>
                <c:ptCount val="19"/>
                <c:pt idx="0">
                  <c:v>1.4349759797499043E-2</c:v>
                </c:pt>
                <c:pt idx="1">
                  <c:v>7.4868311986951523E-4</c:v>
                </c:pt>
                <c:pt idx="2">
                  <c:v>0.12771286219774147</c:v>
                </c:pt>
                <c:pt idx="3">
                  <c:v>6.4974999331532928E-3</c:v>
                </c:pt>
                <c:pt idx="4">
                  <c:v>4.8245496760162924E-2</c:v>
                </c:pt>
                <c:pt idx="5">
                  <c:v>5.5277770350365872E-2</c:v>
                </c:pt>
                <c:pt idx="6">
                  <c:v>9.2471278198169291E-2</c:v>
                </c:pt>
                <c:pt idx="7">
                  <c:v>6.8005383388147628E-2</c:v>
                </c:pt>
                <c:pt idx="8">
                  <c:v>3.6721124450742888E-2</c:v>
                </c:pt>
                <c:pt idx="9">
                  <c:v>1.0740037612413879E-2</c:v>
                </c:pt>
                <c:pt idx="10">
                  <c:v>3.5330712942413793E-2</c:v>
                </c:pt>
                <c:pt idx="11">
                  <c:v>1.2255229640721231E-2</c:v>
                </c:pt>
                <c:pt idx="12">
                  <c:v>4.9894382202732693E-2</c:v>
                </c:pt>
                <c:pt idx="13">
                  <c:v>0.13781117142169577</c:v>
                </c:pt>
                <c:pt idx="14">
                  <c:v>2.7834968849434476E-2</c:v>
                </c:pt>
                <c:pt idx="15">
                  <c:v>3.9466295890264444E-2</c:v>
                </c:pt>
                <c:pt idx="16">
                  <c:v>9.3460609463711153E-2</c:v>
                </c:pt>
                <c:pt idx="17">
                  <c:v>1.0802427872403006E-2</c:v>
                </c:pt>
                <c:pt idx="18">
                  <c:v>3.5642664242359422E-2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2-4B75-AB6C-87F169DBA04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82-4B75-AB6C-87F169DBA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8.26'!$Y$44:$Y$60</c:f>
              <c:numCache>
                <c:formatCode>#,##0</c:formatCode>
                <c:ptCount val="17"/>
                <c:pt idx="0">
                  <c:v>7</c:v>
                </c:pt>
                <c:pt idx="1">
                  <c:v>586</c:v>
                </c:pt>
                <c:pt idx="2">
                  <c:v>3172</c:v>
                </c:pt>
                <c:pt idx="3">
                  <c:v>7975</c:v>
                </c:pt>
                <c:pt idx="4">
                  <c:v>10709</c:v>
                </c:pt>
                <c:pt idx="5">
                  <c:v>10323</c:v>
                </c:pt>
                <c:pt idx="6">
                  <c:v>8018</c:v>
                </c:pt>
                <c:pt idx="7">
                  <c:v>5966</c:v>
                </c:pt>
                <c:pt idx="8">
                  <c:v>5340</c:v>
                </c:pt>
                <c:pt idx="9">
                  <c:v>4528</c:v>
                </c:pt>
                <c:pt idx="10">
                  <c:v>3787</c:v>
                </c:pt>
                <c:pt idx="11">
                  <c:v>2610</c:v>
                </c:pt>
                <c:pt idx="12">
                  <c:v>1209</c:v>
                </c:pt>
                <c:pt idx="13">
                  <c:v>459</c:v>
                </c:pt>
                <c:pt idx="14">
                  <c:v>159</c:v>
                </c:pt>
                <c:pt idx="15">
                  <c:v>94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F-4A16-9F93-9F63AB5F241C}"/>
            </c:ext>
          </c:extLst>
        </c:ser>
        <c:ser>
          <c:idx val="1"/>
          <c:order val="1"/>
          <c:tx>
            <c:strRef>
              <c:f>'Table 8.26'!$S$62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8.26'!$Y$63:$Y$79</c:f>
              <c:numCache>
                <c:formatCode>#,##0</c:formatCode>
                <c:ptCount val="17"/>
                <c:pt idx="0">
                  <c:v>8</c:v>
                </c:pt>
                <c:pt idx="1">
                  <c:v>684</c:v>
                </c:pt>
                <c:pt idx="2">
                  <c:v>2486</c:v>
                </c:pt>
                <c:pt idx="3">
                  <c:v>5575</c:v>
                </c:pt>
                <c:pt idx="4">
                  <c:v>8087</c:v>
                </c:pt>
                <c:pt idx="5">
                  <c:v>7185</c:v>
                </c:pt>
                <c:pt idx="6">
                  <c:v>5020</c:v>
                </c:pt>
                <c:pt idx="7">
                  <c:v>4335</c:v>
                </c:pt>
                <c:pt idx="8">
                  <c:v>4120</c:v>
                </c:pt>
                <c:pt idx="9">
                  <c:v>3572</c:v>
                </c:pt>
                <c:pt idx="10">
                  <c:v>2871</c:v>
                </c:pt>
                <c:pt idx="11">
                  <c:v>1915</c:v>
                </c:pt>
                <c:pt idx="12">
                  <c:v>826</c:v>
                </c:pt>
                <c:pt idx="13">
                  <c:v>259</c:v>
                </c:pt>
                <c:pt idx="14">
                  <c:v>138</c:v>
                </c:pt>
                <c:pt idx="15">
                  <c:v>57</c:v>
                </c:pt>
                <c:pt idx="1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F-4A16-9F93-9F63AB5F2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8.26'!$Y$83:$Y$90</c:f>
              <c:numCache>
                <c:formatCode>#,##0</c:formatCode>
                <c:ptCount val="8"/>
                <c:pt idx="0">
                  <c:v>3477</c:v>
                </c:pt>
                <c:pt idx="1">
                  <c:v>4560</c:v>
                </c:pt>
                <c:pt idx="2">
                  <c:v>6834</c:v>
                </c:pt>
                <c:pt idx="3">
                  <c:v>1908</c:v>
                </c:pt>
                <c:pt idx="4">
                  <c:v>2306</c:v>
                </c:pt>
                <c:pt idx="5">
                  <c:v>2237</c:v>
                </c:pt>
                <c:pt idx="6">
                  <c:v>5331</c:v>
                </c:pt>
                <c:pt idx="7">
                  <c:v>8658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5-414E-AD72-9C7CD4F26C53}"/>
            </c:ext>
          </c:extLst>
        </c:ser>
        <c:ser>
          <c:idx val="1"/>
          <c:order val="1"/>
          <c:tx>
            <c:strRef>
              <c:f>'Table 8.26'!$S$92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8.26'!$Y$93:$Y$100</c:f>
              <c:numCache>
                <c:formatCode>#,##0</c:formatCode>
                <c:ptCount val="8"/>
                <c:pt idx="0">
                  <c:v>2194</c:v>
                </c:pt>
                <c:pt idx="1">
                  <c:v>4823</c:v>
                </c:pt>
                <c:pt idx="2">
                  <c:v>1390</c:v>
                </c:pt>
                <c:pt idx="3">
                  <c:v>4595</c:v>
                </c:pt>
                <c:pt idx="4">
                  <c:v>4995</c:v>
                </c:pt>
                <c:pt idx="5">
                  <c:v>3425</c:v>
                </c:pt>
                <c:pt idx="6">
                  <c:v>828</c:v>
                </c:pt>
                <c:pt idx="7">
                  <c:v>5429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75-414E-AD72-9C7CD4F26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8.3'!$T$4:$Y$4</c:f>
              <c:numCache>
                <c:formatCode>#,##0</c:formatCode>
                <c:ptCount val="6"/>
                <c:pt idx="0">
                  <c:v>69553</c:v>
                </c:pt>
                <c:pt idx="1">
                  <c:v>69169</c:v>
                </c:pt>
                <c:pt idx="2">
                  <c:v>70375</c:v>
                </c:pt>
                <c:pt idx="3">
                  <c:v>71048</c:v>
                </c:pt>
                <c:pt idx="4">
                  <c:v>71700</c:v>
                </c:pt>
                <c:pt idx="5">
                  <c:v>75250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86-4BC3-B550-3F1E3087EA75}"/>
            </c:ext>
          </c:extLst>
        </c:ser>
        <c:ser>
          <c:idx val="1"/>
          <c:order val="1"/>
          <c:tx>
            <c:strRef>
              <c:f>'Table 8.3'!$S$7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8.3'!$T$7:$Y$7</c:f>
              <c:numCache>
                <c:formatCode>#,##0</c:formatCode>
                <c:ptCount val="6"/>
                <c:pt idx="0">
                  <c:v>50056</c:v>
                </c:pt>
                <c:pt idx="1">
                  <c:v>50442</c:v>
                </c:pt>
                <c:pt idx="2">
                  <c:v>50910</c:v>
                </c:pt>
                <c:pt idx="3">
                  <c:v>51310</c:v>
                </c:pt>
                <c:pt idx="4">
                  <c:v>52140</c:v>
                </c:pt>
                <c:pt idx="5">
                  <c:v>53638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86-4BC3-B550-3F1E3087EA75}"/>
            </c:ext>
          </c:extLst>
        </c:ser>
        <c:ser>
          <c:idx val="2"/>
          <c:order val="2"/>
          <c:tx>
            <c:strRef>
              <c:f>'Table 8.3'!$S$11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8.3'!$T$11:$Y$11</c:f>
              <c:numCache>
                <c:formatCode>#,##0</c:formatCode>
                <c:ptCount val="6"/>
                <c:pt idx="0">
                  <c:v>63016</c:v>
                </c:pt>
                <c:pt idx="1">
                  <c:v>62571</c:v>
                </c:pt>
                <c:pt idx="2">
                  <c:v>63776</c:v>
                </c:pt>
                <c:pt idx="3">
                  <c:v>64485</c:v>
                </c:pt>
                <c:pt idx="4">
                  <c:v>64861</c:v>
                </c:pt>
                <c:pt idx="5">
                  <c:v>68178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86-4BC3-B550-3F1E3087EA75}"/>
            </c:ext>
          </c:extLst>
        </c:ser>
        <c:ser>
          <c:idx val="3"/>
          <c:order val="3"/>
          <c:tx>
            <c:strRef>
              <c:f>'Table 8.3'!$S$12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8.3'!$T$12:$Y$12</c:f>
              <c:numCache>
                <c:formatCode>#,##0</c:formatCode>
                <c:ptCount val="6"/>
                <c:pt idx="0">
                  <c:v>6537</c:v>
                </c:pt>
                <c:pt idx="1">
                  <c:v>6601</c:v>
                </c:pt>
                <c:pt idx="2">
                  <c:v>6600</c:v>
                </c:pt>
                <c:pt idx="3">
                  <c:v>6566</c:v>
                </c:pt>
                <c:pt idx="4">
                  <c:v>6837</c:v>
                </c:pt>
                <c:pt idx="5">
                  <c:v>7072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86-4BC3-B550-3F1E3087E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8.26'!$T$8:$Y$8</c:f>
              <c:numCache>
                <c:formatCode>General</c:formatCode>
                <c:ptCount val="6"/>
                <c:pt idx="0">
                  <c:v>34618.550000000003</c:v>
                </c:pt>
                <c:pt idx="1">
                  <c:v>35418.68</c:v>
                </c:pt>
                <c:pt idx="2">
                  <c:v>35764</c:v>
                </c:pt>
                <c:pt idx="3">
                  <c:v>37434</c:v>
                </c:pt>
                <c:pt idx="4">
                  <c:v>38356.9</c:v>
                </c:pt>
                <c:pt idx="5">
                  <c:v>38438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A0-4C5C-93C1-2EDB1CF196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A0-4C5C-93C1-2EDB1CF19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8.27'!$U$4:$Y$4</c:f>
              <c:numCache>
                <c:formatCode>#,##0</c:formatCode>
                <c:ptCount val="5"/>
                <c:pt idx="0">
                  <c:v>161175</c:v>
                </c:pt>
                <c:pt idx="1">
                  <c:v>161869</c:v>
                </c:pt>
                <c:pt idx="2">
                  <c:v>167669</c:v>
                </c:pt>
                <c:pt idx="3">
                  <c:v>169672</c:v>
                </c:pt>
                <c:pt idx="4">
                  <c:v>181898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77-4A68-9976-C474AF2D9F56}"/>
            </c:ext>
          </c:extLst>
        </c:ser>
        <c:ser>
          <c:idx val="1"/>
          <c:order val="1"/>
          <c:tx>
            <c:strRef>
              <c:f>'Table 8.27'!$S$7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8.27'!$U$7:$Y$7</c:f>
              <c:numCache>
                <c:formatCode>#,##0</c:formatCode>
                <c:ptCount val="5"/>
                <c:pt idx="0">
                  <c:v>116852</c:v>
                </c:pt>
                <c:pt idx="1">
                  <c:v>117976</c:v>
                </c:pt>
                <c:pt idx="2">
                  <c:v>119925</c:v>
                </c:pt>
                <c:pt idx="3">
                  <c:v>122459</c:v>
                </c:pt>
                <c:pt idx="4">
                  <c:v>127904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77-4A68-9976-C474AF2D9F56}"/>
            </c:ext>
          </c:extLst>
        </c:ser>
        <c:ser>
          <c:idx val="2"/>
          <c:order val="2"/>
          <c:tx>
            <c:strRef>
              <c:f>'Table 8.27'!$S$11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8.27'!$U$11:$Y$11</c:f>
              <c:numCache>
                <c:formatCode>#,##0</c:formatCode>
                <c:ptCount val="5"/>
                <c:pt idx="0">
                  <c:v>145708</c:v>
                </c:pt>
                <c:pt idx="1">
                  <c:v>146448</c:v>
                </c:pt>
                <c:pt idx="2">
                  <c:v>152179</c:v>
                </c:pt>
                <c:pt idx="3">
                  <c:v>153839</c:v>
                </c:pt>
                <c:pt idx="4">
                  <c:v>165210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77-4A68-9976-C474AF2D9F56}"/>
            </c:ext>
          </c:extLst>
        </c:ser>
        <c:ser>
          <c:idx val="3"/>
          <c:order val="3"/>
          <c:tx>
            <c:strRef>
              <c:f>'Table 8.27'!$S$12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8.27'!$U$12:$Y$12</c:f>
              <c:numCache>
                <c:formatCode>#,##0</c:formatCode>
                <c:ptCount val="5"/>
                <c:pt idx="0">
                  <c:v>15467</c:v>
                </c:pt>
                <c:pt idx="1">
                  <c:v>15421</c:v>
                </c:pt>
                <c:pt idx="2">
                  <c:v>15490</c:v>
                </c:pt>
                <c:pt idx="3">
                  <c:v>15833</c:v>
                </c:pt>
                <c:pt idx="4">
                  <c:v>16688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77-4A68-9976-C474AF2D9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8.27'!$AA$15:$AA$33</c:f>
              <c:numCache>
                <c:formatCode>0.0%</c:formatCode>
                <c:ptCount val="19"/>
                <c:pt idx="0">
                  <c:v>1.0225511000670706E-2</c:v>
                </c:pt>
                <c:pt idx="1">
                  <c:v>2.3749573937041639E-3</c:v>
                </c:pt>
                <c:pt idx="2">
                  <c:v>5.7372813334945962E-2</c:v>
                </c:pt>
                <c:pt idx="3">
                  <c:v>8.0814522424655574E-3</c:v>
                </c:pt>
                <c:pt idx="4">
                  <c:v>7.3068422962319537E-2</c:v>
                </c:pt>
                <c:pt idx="5">
                  <c:v>3.613563645559599E-2</c:v>
                </c:pt>
                <c:pt idx="6">
                  <c:v>0.10311823109654862</c:v>
                </c:pt>
                <c:pt idx="7">
                  <c:v>7.5806221068950727E-2</c:v>
                </c:pt>
                <c:pt idx="8">
                  <c:v>3.4695268777006891E-2</c:v>
                </c:pt>
                <c:pt idx="9">
                  <c:v>1.0406931357134218E-2</c:v>
                </c:pt>
                <c:pt idx="10">
                  <c:v>3.7669463105696598E-2</c:v>
                </c:pt>
                <c:pt idx="11">
                  <c:v>1.6206885177407118E-2</c:v>
                </c:pt>
                <c:pt idx="12">
                  <c:v>5.6465711552628396E-2</c:v>
                </c:pt>
                <c:pt idx="13">
                  <c:v>7.4025003023672611E-2</c:v>
                </c:pt>
                <c:pt idx="14">
                  <c:v>5.6328271888640889E-2</c:v>
                </c:pt>
                <c:pt idx="15">
                  <c:v>9.1051028598445286E-2</c:v>
                </c:pt>
                <c:pt idx="16">
                  <c:v>0.13667000186917944</c:v>
                </c:pt>
                <c:pt idx="17">
                  <c:v>1.8928190524359807E-2</c:v>
                </c:pt>
                <c:pt idx="18">
                  <c:v>3.1121837513331647E-2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6-494C-B36B-3C97A4BDC72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46-494C-B36B-3C97A4BDC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8.27'!$Y$44:$Y$60</c:f>
              <c:numCache>
                <c:formatCode>#,##0</c:formatCode>
                <c:ptCount val="17"/>
                <c:pt idx="0">
                  <c:v>27</c:v>
                </c:pt>
                <c:pt idx="1">
                  <c:v>1775</c:v>
                </c:pt>
                <c:pt idx="2">
                  <c:v>5400</c:v>
                </c:pt>
                <c:pt idx="3">
                  <c:v>9503</c:v>
                </c:pt>
                <c:pt idx="4">
                  <c:v>11492</c:v>
                </c:pt>
                <c:pt idx="5">
                  <c:v>10501</c:v>
                </c:pt>
                <c:pt idx="6">
                  <c:v>9152</c:v>
                </c:pt>
                <c:pt idx="7">
                  <c:v>8917</c:v>
                </c:pt>
                <c:pt idx="8">
                  <c:v>8736</c:v>
                </c:pt>
                <c:pt idx="9">
                  <c:v>8074</c:v>
                </c:pt>
                <c:pt idx="10">
                  <c:v>7288</c:v>
                </c:pt>
                <c:pt idx="11">
                  <c:v>5811</c:v>
                </c:pt>
                <c:pt idx="12">
                  <c:v>2749</c:v>
                </c:pt>
                <c:pt idx="13">
                  <c:v>1146</c:v>
                </c:pt>
                <c:pt idx="14">
                  <c:v>460</c:v>
                </c:pt>
                <c:pt idx="15">
                  <c:v>243</c:v>
                </c:pt>
                <c:pt idx="16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B-4E7B-983F-D2FC21CAC6FF}"/>
            </c:ext>
          </c:extLst>
        </c:ser>
        <c:ser>
          <c:idx val="1"/>
          <c:order val="1"/>
          <c:tx>
            <c:strRef>
              <c:f>'Table 8.27'!$S$62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8.27'!$Y$63:$Y$79</c:f>
              <c:numCache>
                <c:formatCode>#,##0</c:formatCode>
                <c:ptCount val="17"/>
                <c:pt idx="0">
                  <c:v>37</c:v>
                </c:pt>
                <c:pt idx="1">
                  <c:v>2216</c:v>
                </c:pt>
                <c:pt idx="2">
                  <c:v>6126</c:v>
                </c:pt>
                <c:pt idx="3">
                  <c:v>9712</c:v>
                </c:pt>
                <c:pt idx="4">
                  <c:v>11037</c:v>
                </c:pt>
                <c:pt idx="5">
                  <c:v>9735</c:v>
                </c:pt>
                <c:pt idx="6">
                  <c:v>8471</c:v>
                </c:pt>
                <c:pt idx="7">
                  <c:v>8932</c:v>
                </c:pt>
                <c:pt idx="8">
                  <c:v>9041</c:v>
                </c:pt>
                <c:pt idx="9">
                  <c:v>8510</c:v>
                </c:pt>
                <c:pt idx="10">
                  <c:v>7817</c:v>
                </c:pt>
                <c:pt idx="11">
                  <c:v>5107</c:v>
                </c:pt>
                <c:pt idx="12">
                  <c:v>2187</c:v>
                </c:pt>
                <c:pt idx="13">
                  <c:v>770</c:v>
                </c:pt>
                <c:pt idx="14">
                  <c:v>332</c:v>
                </c:pt>
                <c:pt idx="15">
                  <c:v>245</c:v>
                </c:pt>
                <c:pt idx="16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B-4E7B-983F-D2FC21CAC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8.27'!$Y$83:$Y$90</c:f>
              <c:numCache>
                <c:formatCode>#,##0</c:formatCode>
                <c:ptCount val="8"/>
                <c:pt idx="0">
                  <c:v>7136</c:v>
                </c:pt>
                <c:pt idx="1">
                  <c:v>9380</c:v>
                </c:pt>
                <c:pt idx="2">
                  <c:v>12154</c:v>
                </c:pt>
                <c:pt idx="3">
                  <c:v>4314</c:v>
                </c:pt>
                <c:pt idx="4">
                  <c:v>3188</c:v>
                </c:pt>
                <c:pt idx="5">
                  <c:v>3675</c:v>
                </c:pt>
                <c:pt idx="6">
                  <c:v>5333</c:v>
                </c:pt>
                <c:pt idx="7">
                  <c:v>7443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F-42C5-8E86-044B6DE66479}"/>
            </c:ext>
          </c:extLst>
        </c:ser>
        <c:ser>
          <c:idx val="1"/>
          <c:order val="1"/>
          <c:tx>
            <c:strRef>
              <c:f>'Table 8.27'!$S$92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8.27'!$Y$93:$Y$100</c:f>
              <c:numCache>
                <c:formatCode>#,##0</c:formatCode>
                <c:ptCount val="8"/>
                <c:pt idx="0">
                  <c:v>5029</c:v>
                </c:pt>
                <c:pt idx="1">
                  <c:v>14206</c:v>
                </c:pt>
                <c:pt idx="2">
                  <c:v>2211</c:v>
                </c:pt>
                <c:pt idx="3">
                  <c:v>9595</c:v>
                </c:pt>
                <c:pt idx="4">
                  <c:v>10728</c:v>
                </c:pt>
                <c:pt idx="5">
                  <c:v>6776</c:v>
                </c:pt>
                <c:pt idx="6">
                  <c:v>588</c:v>
                </c:pt>
                <c:pt idx="7">
                  <c:v>3402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F-42C5-8E86-044B6DE66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8.27'!$U$8:$Y$8</c:f>
              <c:numCache>
                <c:formatCode>General</c:formatCode>
                <c:ptCount val="5"/>
                <c:pt idx="0">
                  <c:v>35951</c:v>
                </c:pt>
                <c:pt idx="1">
                  <c:v>36536</c:v>
                </c:pt>
                <c:pt idx="2">
                  <c:v>37670.6</c:v>
                </c:pt>
                <c:pt idx="3">
                  <c:v>39089.339999999997</c:v>
                </c:pt>
                <c:pt idx="4">
                  <c:v>39118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3-4F53-AD1C-9F3C4CACC8E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53-4F53-AD1C-9F3C4CACC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8.27'!$T$4:$Y$4</c:f>
              <c:numCache>
                <c:formatCode>#,##0</c:formatCode>
                <c:ptCount val="6"/>
                <c:pt idx="0">
                  <c:v>159609</c:v>
                </c:pt>
                <c:pt idx="1">
                  <c:v>161175</c:v>
                </c:pt>
                <c:pt idx="2">
                  <c:v>161869</c:v>
                </c:pt>
                <c:pt idx="3">
                  <c:v>167669</c:v>
                </c:pt>
                <c:pt idx="4">
                  <c:v>169672</c:v>
                </c:pt>
                <c:pt idx="5">
                  <c:v>181898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F3-4FF0-B0AF-CCFAFC03755A}"/>
            </c:ext>
          </c:extLst>
        </c:ser>
        <c:ser>
          <c:idx val="1"/>
          <c:order val="1"/>
          <c:tx>
            <c:strRef>
              <c:f>'Table 8.27'!$S$7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8.27'!$T$7:$Y$7</c:f>
              <c:numCache>
                <c:formatCode>#,##0</c:formatCode>
                <c:ptCount val="6"/>
                <c:pt idx="0">
                  <c:v>116104</c:v>
                </c:pt>
                <c:pt idx="1">
                  <c:v>116852</c:v>
                </c:pt>
                <c:pt idx="2">
                  <c:v>117976</c:v>
                </c:pt>
                <c:pt idx="3">
                  <c:v>119925</c:v>
                </c:pt>
                <c:pt idx="4">
                  <c:v>122459</c:v>
                </c:pt>
                <c:pt idx="5">
                  <c:v>127904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F3-4FF0-B0AF-CCFAFC03755A}"/>
            </c:ext>
          </c:extLst>
        </c:ser>
        <c:ser>
          <c:idx val="2"/>
          <c:order val="2"/>
          <c:tx>
            <c:strRef>
              <c:f>'Table 8.27'!$S$11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8.27'!$T$11:$Y$11</c:f>
              <c:numCache>
                <c:formatCode>#,##0</c:formatCode>
                <c:ptCount val="6"/>
                <c:pt idx="0">
                  <c:v>144301</c:v>
                </c:pt>
                <c:pt idx="1">
                  <c:v>145708</c:v>
                </c:pt>
                <c:pt idx="2">
                  <c:v>146448</c:v>
                </c:pt>
                <c:pt idx="3">
                  <c:v>152179</c:v>
                </c:pt>
                <c:pt idx="4">
                  <c:v>153839</c:v>
                </c:pt>
                <c:pt idx="5">
                  <c:v>165210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F3-4FF0-B0AF-CCFAFC03755A}"/>
            </c:ext>
          </c:extLst>
        </c:ser>
        <c:ser>
          <c:idx val="3"/>
          <c:order val="3"/>
          <c:tx>
            <c:strRef>
              <c:f>'Table 8.27'!$S$12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8.27'!$T$12:$Y$12</c:f>
              <c:numCache>
                <c:formatCode>#,##0</c:formatCode>
                <c:ptCount val="6"/>
                <c:pt idx="0">
                  <c:v>15308</c:v>
                </c:pt>
                <c:pt idx="1">
                  <c:v>15467</c:v>
                </c:pt>
                <c:pt idx="2">
                  <c:v>15421</c:v>
                </c:pt>
                <c:pt idx="3">
                  <c:v>15490</c:v>
                </c:pt>
                <c:pt idx="4">
                  <c:v>15833</c:v>
                </c:pt>
                <c:pt idx="5">
                  <c:v>16688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F3-4FF0-B0AF-CCFAFC037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8.27'!$AA$15:$AA$33</c:f>
              <c:numCache>
                <c:formatCode>0.0%</c:formatCode>
                <c:ptCount val="19"/>
                <c:pt idx="0">
                  <c:v>1.0225511000670706E-2</c:v>
                </c:pt>
                <c:pt idx="1">
                  <c:v>2.3749573937041639E-3</c:v>
                </c:pt>
                <c:pt idx="2">
                  <c:v>5.7372813334945962E-2</c:v>
                </c:pt>
                <c:pt idx="3">
                  <c:v>8.0814522424655574E-3</c:v>
                </c:pt>
                <c:pt idx="4">
                  <c:v>7.3068422962319537E-2</c:v>
                </c:pt>
                <c:pt idx="5">
                  <c:v>3.613563645559599E-2</c:v>
                </c:pt>
                <c:pt idx="6">
                  <c:v>0.10311823109654862</c:v>
                </c:pt>
                <c:pt idx="7">
                  <c:v>7.5806221068950727E-2</c:v>
                </c:pt>
                <c:pt idx="8">
                  <c:v>3.4695268777006891E-2</c:v>
                </c:pt>
                <c:pt idx="9">
                  <c:v>1.0406931357134218E-2</c:v>
                </c:pt>
                <c:pt idx="10">
                  <c:v>3.7669463105696598E-2</c:v>
                </c:pt>
                <c:pt idx="11">
                  <c:v>1.6206885177407118E-2</c:v>
                </c:pt>
                <c:pt idx="12">
                  <c:v>5.6465711552628396E-2</c:v>
                </c:pt>
                <c:pt idx="13">
                  <c:v>7.4025003023672611E-2</c:v>
                </c:pt>
                <c:pt idx="14">
                  <c:v>5.6328271888640889E-2</c:v>
                </c:pt>
                <c:pt idx="15">
                  <c:v>9.1051028598445286E-2</c:v>
                </c:pt>
                <c:pt idx="16">
                  <c:v>0.13667000186917944</c:v>
                </c:pt>
                <c:pt idx="17">
                  <c:v>1.8928190524359807E-2</c:v>
                </c:pt>
                <c:pt idx="18">
                  <c:v>3.1121837513331647E-2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6-4980-80C2-AF97B5A462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46-4980-80C2-AF97B5A46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8.27'!$Y$44:$Y$60</c:f>
              <c:numCache>
                <c:formatCode>#,##0</c:formatCode>
                <c:ptCount val="17"/>
                <c:pt idx="0">
                  <c:v>27</c:v>
                </c:pt>
                <c:pt idx="1">
                  <c:v>1775</c:v>
                </c:pt>
                <c:pt idx="2">
                  <c:v>5400</c:v>
                </c:pt>
                <c:pt idx="3">
                  <c:v>9503</c:v>
                </c:pt>
                <c:pt idx="4">
                  <c:v>11492</c:v>
                </c:pt>
                <c:pt idx="5">
                  <c:v>10501</c:v>
                </c:pt>
                <c:pt idx="6">
                  <c:v>9152</c:v>
                </c:pt>
                <c:pt idx="7">
                  <c:v>8917</c:v>
                </c:pt>
                <c:pt idx="8">
                  <c:v>8736</c:v>
                </c:pt>
                <c:pt idx="9">
                  <c:v>8074</c:v>
                </c:pt>
                <c:pt idx="10">
                  <c:v>7288</c:v>
                </c:pt>
                <c:pt idx="11">
                  <c:v>5811</c:v>
                </c:pt>
                <c:pt idx="12">
                  <c:v>2749</c:v>
                </c:pt>
                <c:pt idx="13">
                  <c:v>1146</c:v>
                </c:pt>
                <c:pt idx="14">
                  <c:v>460</c:v>
                </c:pt>
                <c:pt idx="15">
                  <c:v>243</c:v>
                </c:pt>
                <c:pt idx="16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7-4D03-BEE3-69842FADE615}"/>
            </c:ext>
          </c:extLst>
        </c:ser>
        <c:ser>
          <c:idx val="1"/>
          <c:order val="1"/>
          <c:tx>
            <c:strRef>
              <c:f>'Table 8.27'!$S$62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8.27'!$Y$63:$Y$79</c:f>
              <c:numCache>
                <c:formatCode>#,##0</c:formatCode>
                <c:ptCount val="17"/>
                <c:pt idx="0">
                  <c:v>37</c:v>
                </c:pt>
                <c:pt idx="1">
                  <c:v>2216</c:v>
                </c:pt>
                <c:pt idx="2">
                  <c:v>6126</c:v>
                </c:pt>
                <c:pt idx="3">
                  <c:v>9712</c:v>
                </c:pt>
                <c:pt idx="4">
                  <c:v>11037</c:v>
                </c:pt>
                <c:pt idx="5">
                  <c:v>9735</c:v>
                </c:pt>
                <c:pt idx="6">
                  <c:v>8471</c:v>
                </c:pt>
                <c:pt idx="7">
                  <c:v>8932</c:v>
                </c:pt>
                <c:pt idx="8">
                  <c:v>9041</c:v>
                </c:pt>
                <c:pt idx="9">
                  <c:v>8510</c:v>
                </c:pt>
                <c:pt idx="10">
                  <c:v>7817</c:v>
                </c:pt>
                <c:pt idx="11">
                  <c:v>5107</c:v>
                </c:pt>
                <c:pt idx="12">
                  <c:v>2187</c:v>
                </c:pt>
                <c:pt idx="13">
                  <c:v>770</c:v>
                </c:pt>
                <c:pt idx="14">
                  <c:v>332</c:v>
                </c:pt>
                <c:pt idx="15">
                  <c:v>245</c:v>
                </c:pt>
                <c:pt idx="16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27-4D03-BEE3-69842FADE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8.27'!$Y$83:$Y$90</c:f>
              <c:numCache>
                <c:formatCode>#,##0</c:formatCode>
                <c:ptCount val="8"/>
                <c:pt idx="0">
                  <c:v>7136</c:v>
                </c:pt>
                <c:pt idx="1">
                  <c:v>9380</c:v>
                </c:pt>
                <c:pt idx="2">
                  <c:v>12154</c:v>
                </c:pt>
                <c:pt idx="3">
                  <c:v>4314</c:v>
                </c:pt>
                <c:pt idx="4">
                  <c:v>3188</c:v>
                </c:pt>
                <c:pt idx="5">
                  <c:v>3675</c:v>
                </c:pt>
                <c:pt idx="6">
                  <c:v>5333</c:v>
                </c:pt>
                <c:pt idx="7">
                  <c:v>7443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A-4F48-8FB7-AC86CCE8DFFC}"/>
            </c:ext>
          </c:extLst>
        </c:ser>
        <c:ser>
          <c:idx val="1"/>
          <c:order val="1"/>
          <c:tx>
            <c:strRef>
              <c:f>'Table 8.27'!$S$92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8.27'!$Y$93:$Y$100</c:f>
              <c:numCache>
                <c:formatCode>#,##0</c:formatCode>
                <c:ptCount val="8"/>
                <c:pt idx="0">
                  <c:v>5029</c:v>
                </c:pt>
                <c:pt idx="1">
                  <c:v>14206</c:v>
                </c:pt>
                <c:pt idx="2">
                  <c:v>2211</c:v>
                </c:pt>
                <c:pt idx="3">
                  <c:v>9595</c:v>
                </c:pt>
                <c:pt idx="4">
                  <c:v>10728</c:v>
                </c:pt>
                <c:pt idx="5">
                  <c:v>6776</c:v>
                </c:pt>
                <c:pt idx="6">
                  <c:v>588</c:v>
                </c:pt>
                <c:pt idx="7">
                  <c:v>3402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A-4F48-8FB7-AC86CCE8D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8.3'!$AA$15:$AA$33</c:f>
              <c:numCache>
                <c:formatCode>0.0%</c:formatCode>
                <c:ptCount val="19"/>
                <c:pt idx="0">
                  <c:v>1.6186046511627906E-2</c:v>
                </c:pt>
                <c:pt idx="1">
                  <c:v>6.5249169435215946E-3</c:v>
                </c:pt>
                <c:pt idx="2">
                  <c:v>6.2232558139534884E-2</c:v>
                </c:pt>
                <c:pt idx="3">
                  <c:v>6.8837209302325579E-3</c:v>
                </c:pt>
                <c:pt idx="4">
                  <c:v>6.3641196013289034E-2</c:v>
                </c:pt>
                <c:pt idx="5">
                  <c:v>2.5554817275747509E-2</c:v>
                </c:pt>
                <c:pt idx="6">
                  <c:v>0.10130232558139535</c:v>
                </c:pt>
                <c:pt idx="7">
                  <c:v>7.7993355481727575E-2</c:v>
                </c:pt>
                <c:pt idx="8">
                  <c:v>2.8611295681063124E-2</c:v>
                </c:pt>
                <c:pt idx="9">
                  <c:v>1.4578073089700997E-2</c:v>
                </c:pt>
                <c:pt idx="10">
                  <c:v>3.0139534883720929E-2</c:v>
                </c:pt>
                <c:pt idx="11">
                  <c:v>1.2186046511627907E-2</c:v>
                </c:pt>
                <c:pt idx="12">
                  <c:v>5.3980066445182724E-2</c:v>
                </c:pt>
                <c:pt idx="13">
                  <c:v>5.9322259136212627E-2</c:v>
                </c:pt>
                <c:pt idx="14">
                  <c:v>5.7754152823920268E-2</c:v>
                </c:pt>
                <c:pt idx="15">
                  <c:v>0.11423255813953488</c:v>
                </c:pt>
                <c:pt idx="16">
                  <c:v>0.14366777408637874</c:v>
                </c:pt>
                <c:pt idx="17">
                  <c:v>2.3202657807308971E-2</c:v>
                </c:pt>
                <c:pt idx="18">
                  <c:v>2.7056478405315616E-2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DE-4C93-9DE4-F4F69046550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DE-4C93-9DE4-F4F690465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8.27'!$T$8:$Y$8</c:f>
              <c:numCache>
                <c:formatCode>General</c:formatCode>
                <c:ptCount val="6"/>
                <c:pt idx="0">
                  <c:v>35243.78</c:v>
                </c:pt>
                <c:pt idx="1">
                  <c:v>35951</c:v>
                </c:pt>
                <c:pt idx="2">
                  <c:v>36536</c:v>
                </c:pt>
                <c:pt idx="3">
                  <c:v>37670.6</c:v>
                </c:pt>
                <c:pt idx="4">
                  <c:v>39089.339999999997</c:v>
                </c:pt>
                <c:pt idx="5">
                  <c:v>39118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B6-4C78-9B5C-E6AD4626699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B6-4C78-9B5C-E6AD46266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8.28'!$U$4:$Y$4</c:f>
              <c:numCache>
                <c:formatCode>#,##0</c:formatCode>
                <c:ptCount val="5"/>
                <c:pt idx="0">
                  <c:v>47504</c:v>
                </c:pt>
                <c:pt idx="1">
                  <c:v>46919</c:v>
                </c:pt>
                <c:pt idx="2">
                  <c:v>48281</c:v>
                </c:pt>
                <c:pt idx="3">
                  <c:v>47952</c:v>
                </c:pt>
                <c:pt idx="4">
                  <c:v>49359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6A-4050-9D98-5DA4F89EC050}"/>
            </c:ext>
          </c:extLst>
        </c:ser>
        <c:ser>
          <c:idx val="1"/>
          <c:order val="1"/>
          <c:tx>
            <c:strRef>
              <c:f>'Table 8.28'!$S$7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8.28'!$U$7:$Y$7</c:f>
              <c:numCache>
                <c:formatCode>#,##0</c:formatCode>
                <c:ptCount val="5"/>
                <c:pt idx="0">
                  <c:v>33757</c:v>
                </c:pt>
                <c:pt idx="1">
                  <c:v>33799</c:v>
                </c:pt>
                <c:pt idx="2">
                  <c:v>34087</c:v>
                </c:pt>
                <c:pt idx="3">
                  <c:v>34261</c:v>
                </c:pt>
                <c:pt idx="4">
                  <c:v>34748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6A-4050-9D98-5DA4F89EC050}"/>
            </c:ext>
          </c:extLst>
        </c:ser>
        <c:ser>
          <c:idx val="2"/>
          <c:order val="2"/>
          <c:tx>
            <c:strRef>
              <c:f>'Table 8.28'!$S$11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8.28'!$U$11:$Y$11</c:f>
              <c:numCache>
                <c:formatCode>#,##0</c:formatCode>
                <c:ptCount val="5"/>
                <c:pt idx="0">
                  <c:v>41559</c:v>
                </c:pt>
                <c:pt idx="1">
                  <c:v>40974</c:v>
                </c:pt>
                <c:pt idx="2">
                  <c:v>42463</c:v>
                </c:pt>
                <c:pt idx="3">
                  <c:v>42278</c:v>
                </c:pt>
                <c:pt idx="4">
                  <c:v>43680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6A-4050-9D98-5DA4F89EC050}"/>
            </c:ext>
          </c:extLst>
        </c:ser>
        <c:ser>
          <c:idx val="3"/>
          <c:order val="3"/>
          <c:tx>
            <c:strRef>
              <c:f>'Table 8.28'!$S$12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8.28'!$U$12:$Y$12</c:f>
              <c:numCache>
                <c:formatCode>#,##0</c:formatCode>
                <c:ptCount val="5"/>
                <c:pt idx="0">
                  <c:v>5945</c:v>
                </c:pt>
                <c:pt idx="1">
                  <c:v>5948</c:v>
                </c:pt>
                <c:pt idx="2">
                  <c:v>5821</c:v>
                </c:pt>
                <c:pt idx="3">
                  <c:v>5675</c:v>
                </c:pt>
                <c:pt idx="4">
                  <c:v>5679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6A-4050-9D98-5DA4F89EC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8.28'!$AA$15:$AA$33</c:f>
              <c:numCache>
                <c:formatCode>0.0%</c:formatCode>
                <c:ptCount val="19"/>
                <c:pt idx="0">
                  <c:v>7.2246196235742216E-2</c:v>
                </c:pt>
                <c:pt idx="1">
                  <c:v>1.1750643246419092E-3</c:v>
                </c:pt>
                <c:pt idx="2">
                  <c:v>7.2651390830446319E-2</c:v>
                </c:pt>
                <c:pt idx="3">
                  <c:v>1.5437914058226464E-2</c:v>
                </c:pt>
                <c:pt idx="4">
                  <c:v>5.3323608663060434E-2</c:v>
                </c:pt>
                <c:pt idx="5">
                  <c:v>3.5576085415020567E-2</c:v>
                </c:pt>
                <c:pt idx="6">
                  <c:v>9.5788002188050808E-2</c:v>
                </c:pt>
                <c:pt idx="7">
                  <c:v>6.5884641098887739E-2</c:v>
                </c:pt>
                <c:pt idx="8">
                  <c:v>3.7217123523572197E-2</c:v>
                </c:pt>
                <c:pt idx="9">
                  <c:v>6.4628537855305011E-3</c:v>
                </c:pt>
                <c:pt idx="10">
                  <c:v>2.998440000810389E-2</c:v>
                </c:pt>
                <c:pt idx="11">
                  <c:v>1.1629084868007861E-2</c:v>
                </c:pt>
                <c:pt idx="12">
                  <c:v>3.9830628659413683E-2</c:v>
                </c:pt>
                <c:pt idx="13">
                  <c:v>7.4657104074231651E-2</c:v>
                </c:pt>
                <c:pt idx="14">
                  <c:v>4.3720496768573106E-2</c:v>
                </c:pt>
                <c:pt idx="15">
                  <c:v>6.8194250288701144E-2</c:v>
                </c:pt>
                <c:pt idx="16">
                  <c:v>0.12153811868149679</c:v>
                </c:pt>
                <c:pt idx="17">
                  <c:v>1.1203630543568549E-2</c:v>
                </c:pt>
                <c:pt idx="18">
                  <c:v>3.219271054924127E-2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C-484F-8FC6-762B187E60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3C-484F-8FC6-762B187E6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8.28'!$Y$44:$Y$60</c:f>
              <c:numCache>
                <c:formatCode>#,##0</c:formatCode>
                <c:ptCount val="17"/>
                <c:pt idx="0">
                  <c:v>13</c:v>
                </c:pt>
                <c:pt idx="1">
                  <c:v>638</c:v>
                </c:pt>
                <c:pt idx="2">
                  <c:v>1815</c:v>
                </c:pt>
                <c:pt idx="3">
                  <c:v>2483</c:v>
                </c:pt>
                <c:pt idx="4">
                  <c:v>2993</c:v>
                </c:pt>
                <c:pt idx="5">
                  <c:v>2589</c:v>
                </c:pt>
                <c:pt idx="6">
                  <c:v>2272</c:v>
                </c:pt>
                <c:pt idx="7">
                  <c:v>2231</c:v>
                </c:pt>
                <c:pt idx="8">
                  <c:v>2339</c:v>
                </c:pt>
                <c:pt idx="9">
                  <c:v>2167</c:v>
                </c:pt>
                <c:pt idx="10">
                  <c:v>2099</c:v>
                </c:pt>
                <c:pt idx="11">
                  <c:v>1693</c:v>
                </c:pt>
                <c:pt idx="12">
                  <c:v>953</c:v>
                </c:pt>
                <c:pt idx="13">
                  <c:v>417</c:v>
                </c:pt>
                <c:pt idx="14">
                  <c:v>198</c:v>
                </c:pt>
                <c:pt idx="15">
                  <c:v>98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CF-42AB-9950-AFB13032562E}"/>
            </c:ext>
          </c:extLst>
        </c:ser>
        <c:ser>
          <c:idx val="1"/>
          <c:order val="1"/>
          <c:tx>
            <c:strRef>
              <c:f>'Table 8.28'!$S$62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8.28'!$Y$63:$Y$79</c:f>
              <c:numCache>
                <c:formatCode>#,##0</c:formatCode>
                <c:ptCount val="17"/>
                <c:pt idx="0">
                  <c:v>8</c:v>
                </c:pt>
                <c:pt idx="1">
                  <c:v>813</c:v>
                </c:pt>
                <c:pt idx="2">
                  <c:v>1792</c:v>
                </c:pt>
                <c:pt idx="3">
                  <c:v>2530</c:v>
                </c:pt>
                <c:pt idx="4">
                  <c:v>3050</c:v>
                </c:pt>
                <c:pt idx="5">
                  <c:v>2337</c:v>
                </c:pt>
                <c:pt idx="6">
                  <c:v>2077</c:v>
                </c:pt>
                <c:pt idx="7">
                  <c:v>2179</c:v>
                </c:pt>
                <c:pt idx="8">
                  <c:v>2394</c:v>
                </c:pt>
                <c:pt idx="9">
                  <c:v>2287</c:v>
                </c:pt>
                <c:pt idx="10">
                  <c:v>2088</c:v>
                </c:pt>
                <c:pt idx="11">
                  <c:v>1455</c:v>
                </c:pt>
                <c:pt idx="12">
                  <c:v>704</c:v>
                </c:pt>
                <c:pt idx="13">
                  <c:v>271</c:v>
                </c:pt>
                <c:pt idx="14">
                  <c:v>159</c:v>
                </c:pt>
                <c:pt idx="15">
                  <c:v>97</c:v>
                </c:pt>
                <c:pt idx="1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CF-42AB-9950-AFB130325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8.28'!$Y$83:$Y$90</c:f>
              <c:numCache>
                <c:formatCode>#,##0</c:formatCode>
                <c:ptCount val="8"/>
                <c:pt idx="0">
                  <c:v>2256</c:v>
                </c:pt>
                <c:pt idx="1">
                  <c:v>1837</c:v>
                </c:pt>
                <c:pt idx="2">
                  <c:v>2956</c:v>
                </c:pt>
                <c:pt idx="3">
                  <c:v>708</c:v>
                </c:pt>
                <c:pt idx="4">
                  <c:v>758</c:v>
                </c:pt>
                <c:pt idx="5">
                  <c:v>926</c:v>
                </c:pt>
                <c:pt idx="6">
                  <c:v>1734</c:v>
                </c:pt>
                <c:pt idx="7">
                  <c:v>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4B-4D06-8904-067DE8ABC4D3}"/>
            </c:ext>
          </c:extLst>
        </c:ser>
        <c:ser>
          <c:idx val="1"/>
          <c:order val="1"/>
          <c:tx>
            <c:strRef>
              <c:f>'Table 8.28'!$S$92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8.28'!$Y$93:$Y$100</c:f>
              <c:numCache>
                <c:formatCode>#,##0</c:formatCode>
                <c:ptCount val="8"/>
                <c:pt idx="0">
                  <c:v>1399</c:v>
                </c:pt>
                <c:pt idx="1">
                  <c:v>3284</c:v>
                </c:pt>
                <c:pt idx="2">
                  <c:v>489</c:v>
                </c:pt>
                <c:pt idx="3">
                  <c:v>2098</c:v>
                </c:pt>
                <c:pt idx="4">
                  <c:v>2811</c:v>
                </c:pt>
                <c:pt idx="5">
                  <c:v>1728</c:v>
                </c:pt>
                <c:pt idx="6">
                  <c:v>100</c:v>
                </c:pt>
                <c:pt idx="7">
                  <c:v>1772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4B-4D06-8904-067DE8ABC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8.28'!$U$8:$Y$8</c:f>
              <c:numCache>
                <c:formatCode>General</c:formatCode>
                <c:ptCount val="5"/>
                <c:pt idx="0">
                  <c:v>31834.35</c:v>
                </c:pt>
                <c:pt idx="1">
                  <c:v>33070</c:v>
                </c:pt>
                <c:pt idx="2">
                  <c:v>34645</c:v>
                </c:pt>
                <c:pt idx="3">
                  <c:v>35920.14</c:v>
                </c:pt>
                <c:pt idx="4">
                  <c:v>36369.58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A5-4468-98E9-D87DE11C92E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A5-4468-98E9-D87DE11C9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8.28'!$T$4:$Y$4</c:f>
              <c:numCache>
                <c:formatCode>#,##0</c:formatCode>
                <c:ptCount val="6"/>
                <c:pt idx="0">
                  <c:v>47542</c:v>
                </c:pt>
                <c:pt idx="1">
                  <c:v>47504</c:v>
                </c:pt>
                <c:pt idx="2">
                  <c:v>46919</c:v>
                </c:pt>
                <c:pt idx="3">
                  <c:v>48281</c:v>
                </c:pt>
                <c:pt idx="4">
                  <c:v>47952</c:v>
                </c:pt>
                <c:pt idx="5">
                  <c:v>49359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92-4DDB-8340-F5C98CAE62E9}"/>
            </c:ext>
          </c:extLst>
        </c:ser>
        <c:ser>
          <c:idx val="1"/>
          <c:order val="1"/>
          <c:tx>
            <c:strRef>
              <c:f>'Table 8.28'!$S$7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8.28'!$T$7:$Y$7</c:f>
              <c:numCache>
                <c:formatCode>#,##0</c:formatCode>
                <c:ptCount val="6"/>
                <c:pt idx="0">
                  <c:v>33597</c:v>
                </c:pt>
                <c:pt idx="1">
                  <c:v>33757</c:v>
                </c:pt>
                <c:pt idx="2">
                  <c:v>33799</c:v>
                </c:pt>
                <c:pt idx="3">
                  <c:v>34087</c:v>
                </c:pt>
                <c:pt idx="4">
                  <c:v>34261</c:v>
                </c:pt>
                <c:pt idx="5">
                  <c:v>34748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92-4DDB-8340-F5C98CAE62E9}"/>
            </c:ext>
          </c:extLst>
        </c:ser>
        <c:ser>
          <c:idx val="2"/>
          <c:order val="2"/>
          <c:tx>
            <c:strRef>
              <c:f>'Table 8.28'!$S$11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8.28'!$T$11:$Y$11</c:f>
              <c:numCache>
                <c:formatCode>#,##0</c:formatCode>
                <c:ptCount val="6"/>
                <c:pt idx="0">
                  <c:v>41575</c:v>
                </c:pt>
                <c:pt idx="1">
                  <c:v>41559</c:v>
                </c:pt>
                <c:pt idx="2">
                  <c:v>40974</c:v>
                </c:pt>
                <c:pt idx="3">
                  <c:v>42463</c:v>
                </c:pt>
                <c:pt idx="4">
                  <c:v>42278</c:v>
                </c:pt>
                <c:pt idx="5">
                  <c:v>43680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92-4DDB-8340-F5C98CAE62E9}"/>
            </c:ext>
          </c:extLst>
        </c:ser>
        <c:ser>
          <c:idx val="3"/>
          <c:order val="3"/>
          <c:tx>
            <c:strRef>
              <c:f>'Table 8.28'!$S$12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8.28'!$T$12:$Y$12</c:f>
              <c:numCache>
                <c:formatCode>#,##0</c:formatCode>
                <c:ptCount val="6"/>
                <c:pt idx="0">
                  <c:v>5968</c:v>
                </c:pt>
                <c:pt idx="1">
                  <c:v>5945</c:v>
                </c:pt>
                <c:pt idx="2">
                  <c:v>5948</c:v>
                </c:pt>
                <c:pt idx="3">
                  <c:v>5821</c:v>
                </c:pt>
                <c:pt idx="4">
                  <c:v>5675</c:v>
                </c:pt>
                <c:pt idx="5">
                  <c:v>5679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92-4DDB-8340-F5C98CAE6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8.28'!$AA$15:$AA$33</c:f>
              <c:numCache>
                <c:formatCode>0.0%</c:formatCode>
                <c:ptCount val="19"/>
                <c:pt idx="0">
                  <c:v>7.2246196235742216E-2</c:v>
                </c:pt>
                <c:pt idx="1">
                  <c:v>1.1750643246419092E-3</c:v>
                </c:pt>
                <c:pt idx="2">
                  <c:v>7.2651390830446319E-2</c:v>
                </c:pt>
                <c:pt idx="3">
                  <c:v>1.5437914058226464E-2</c:v>
                </c:pt>
                <c:pt idx="4">
                  <c:v>5.3323608663060434E-2</c:v>
                </c:pt>
                <c:pt idx="5">
                  <c:v>3.5576085415020567E-2</c:v>
                </c:pt>
                <c:pt idx="6">
                  <c:v>9.5788002188050808E-2</c:v>
                </c:pt>
                <c:pt idx="7">
                  <c:v>6.5884641098887739E-2</c:v>
                </c:pt>
                <c:pt idx="8">
                  <c:v>3.7217123523572197E-2</c:v>
                </c:pt>
                <c:pt idx="9">
                  <c:v>6.4628537855305011E-3</c:v>
                </c:pt>
                <c:pt idx="10">
                  <c:v>2.998440000810389E-2</c:v>
                </c:pt>
                <c:pt idx="11">
                  <c:v>1.1629084868007861E-2</c:v>
                </c:pt>
                <c:pt idx="12">
                  <c:v>3.9830628659413683E-2</c:v>
                </c:pt>
                <c:pt idx="13">
                  <c:v>7.4657104074231651E-2</c:v>
                </c:pt>
                <c:pt idx="14">
                  <c:v>4.3720496768573106E-2</c:v>
                </c:pt>
                <c:pt idx="15">
                  <c:v>6.8194250288701144E-2</c:v>
                </c:pt>
                <c:pt idx="16">
                  <c:v>0.12153811868149679</c:v>
                </c:pt>
                <c:pt idx="17">
                  <c:v>1.1203630543568549E-2</c:v>
                </c:pt>
                <c:pt idx="18">
                  <c:v>3.219271054924127E-2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FB-4C33-873C-07D05D209D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FB-4C33-873C-07D05D209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8.28'!$Y$44:$Y$60</c:f>
              <c:numCache>
                <c:formatCode>#,##0</c:formatCode>
                <c:ptCount val="17"/>
                <c:pt idx="0">
                  <c:v>13</c:v>
                </c:pt>
                <c:pt idx="1">
                  <c:v>638</c:v>
                </c:pt>
                <c:pt idx="2">
                  <c:v>1815</c:v>
                </c:pt>
                <c:pt idx="3">
                  <c:v>2483</c:v>
                </c:pt>
                <c:pt idx="4">
                  <c:v>2993</c:v>
                </c:pt>
                <c:pt idx="5">
                  <c:v>2589</c:v>
                </c:pt>
                <c:pt idx="6">
                  <c:v>2272</c:v>
                </c:pt>
                <c:pt idx="7">
                  <c:v>2231</c:v>
                </c:pt>
                <c:pt idx="8">
                  <c:v>2339</c:v>
                </c:pt>
                <c:pt idx="9">
                  <c:v>2167</c:v>
                </c:pt>
                <c:pt idx="10">
                  <c:v>2099</c:v>
                </c:pt>
                <c:pt idx="11">
                  <c:v>1693</c:v>
                </c:pt>
                <c:pt idx="12">
                  <c:v>953</c:v>
                </c:pt>
                <c:pt idx="13">
                  <c:v>417</c:v>
                </c:pt>
                <c:pt idx="14">
                  <c:v>198</c:v>
                </c:pt>
                <c:pt idx="15">
                  <c:v>98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74-4F4C-B521-CB6F7E8F6336}"/>
            </c:ext>
          </c:extLst>
        </c:ser>
        <c:ser>
          <c:idx val="1"/>
          <c:order val="1"/>
          <c:tx>
            <c:strRef>
              <c:f>'Table 8.28'!$S$62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8.28'!$Y$63:$Y$79</c:f>
              <c:numCache>
                <c:formatCode>#,##0</c:formatCode>
                <c:ptCount val="17"/>
                <c:pt idx="0">
                  <c:v>8</c:v>
                </c:pt>
                <c:pt idx="1">
                  <c:v>813</c:v>
                </c:pt>
                <c:pt idx="2">
                  <c:v>1792</c:v>
                </c:pt>
                <c:pt idx="3">
                  <c:v>2530</c:v>
                </c:pt>
                <c:pt idx="4">
                  <c:v>3050</c:v>
                </c:pt>
                <c:pt idx="5">
                  <c:v>2337</c:v>
                </c:pt>
                <c:pt idx="6">
                  <c:v>2077</c:v>
                </c:pt>
                <c:pt idx="7">
                  <c:v>2179</c:v>
                </c:pt>
                <c:pt idx="8">
                  <c:v>2394</c:v>
                </c:pt>
                <c:pt idx="9">
                  <c:v>2287</c:v>
                </c:pt>
                <c:pt idx="10">
                  <c:v>2088</c:v>
                </c:pt>
                <c:pt idx="11">
                  <c:v>1455</c:v>
                </c:pt>
                <c:pt idx="12">
                  <c:v>704</c:v>
                </c:pt>
                <c:pt idx="13">
                  <c:v>271</c:v>
                </c:pt>
                <c:pt idx="14">
                  <c:v>159</c:v>
                </c:pt>
                <c:pt idx="15">
                  <c:v>97</c:v>
                </c:pt>
                <c:pt idx="1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74-4F4C-B521-CB6F7E8F6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8.28'!$Y$83:$Y$90</c:f>
              <c:numCache>
                <c:formatCode>#,##0</c:formatCode>
                <c:ptCount val="8"/>
                <c:pt idx="0">
                  <c:v>2256</c:v>
                </c:pt>
                <c:pt idx="1">
                  <c:v>1837</c:v>
                </c:pt>
                <c:pt idx="2">
                  <c:v>2956</c:v>
                </c:pt>
                <c:pt idx="3">
                  <c:v>708</c:v>
                </c:pt>
                <c:pt idx="4">
                  <c:v>758</c:v>
                </c:pt>
                <c:pt idx="5">
                  <c:v>926</c:v>
                </c:pt>
                <c:pt idx="6">
                  <c:v>1734</c:v>
                </c:pt>
                <c:pt idx="7">
                  <c:v>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E-4A51-A1CE-27030520BF2F}"/>
            </c:ext>
          </c:extLst>
        </c:ser>
        <c:ser>
          <c:idx val="1"/>
          <c:order val="1"/>
          <c:tx>
            <c:strRef>
              <c:f>'Table 8.28'!$S$92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8.28'!$Y$93:$Y$100</c:f>
              <c:numCache>
                <c:formatCode>#,##0</c:formatCode>
                <c:ptCount val="8"/>
                <c:pt idx="0">
                  <c:v>1399</c:v>
                </c:pt>
                <c:pt idx="1">
                  <c:v>3284</c:v>
                </c:pt>
                <c:pt idx="2">
                  <c:v>489</c:v>
                </c:pt>
                <c:pt idx="3">
                  <c:v>2098</c:v>
                </c:pt>
                <c:pt idx="4">
                  <c:v>2811</c:v>
                </c:pt>
                <c:pt idx="5">
                  <c:v>1728</c:v>
                </c:pt>
                <c:pt idx="6">
                  <c:v>100</c:v>
                </c:pt>
                <c:pt idx="7">
                  <c:v>1772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0E-4A51-A1CE-27030520B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8.3'!$Y$44:$Y$60</c:f>
              <c:numCache>
                <c:formatCode>#,##0</c:formatCode>
                <c:ptCount val="17"/>
                <c:pt idx="0">
                  <c:v>24</c:v>
                </c:pt>
                <c:pt idx="1">
                  <c:v>750</c:v>
                </c:pt>
                <c:pt idx="2">
                  <c:v>2266</c:v>
                </c:pt>
                <c:pt idx="3">
                  <c:v>3856</c:v>
                </c:pt>
                <c:pt idx="4">
                  <c:v>4893</c:v>
                </c:pt>
                <c:pt idx="5">
                  <c:v>4202</c:v>
                </c:pt>
                <c:pt idx="6">
                  <c:v>3680</c:v>
                </c:pt>
                <c:pt idx="7">
                  <c:v>3422</c:v>
                </c:pt>
                <c:pt idx="8">
                  <c:v>3516</c:v>
                </c:pt>
                <c:pt idx="9">
                  <c:v>3340</c:v>
                </c:pt>
                <c:pt idx="10">
                  <c:v>3052</c:v>
                </c:pt>
                <c:pt idx="11">
                  <c:v>2344</c:v>
                </c:pt>
                <c:pt idx="12">
                  <c:v>1245</c:v>
                </c:pt>
                <c:pt idx="13">
                  <c:v>447</c:v>
                </c:pt>
                <c:pt idx="14">
                  <c:v>199</c:v>
                </c:pt>
                <c:pt idx="15">
                  <c:v>85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A-4960-A1F1-FF83EF1E6BC1}"/>
            </c:ext>
          </c:extLst>
        </c:ser>
        <c:ser>
          <c:idx val="1"/>
          <c:order val="1"/>
          <c:tx>
            <c:strRef>
              <c:f>'Table 8.3'!$S$62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8.3'!$Y$63:$Y$79</c:f>
              <c:numCache>
                <c:formatCode>#,##0</c:formatCode>
                <c:ptCount val="17"/>
                <c:pt idx="0">
                  <c:v>20</c:v>
                </c:pt>
                <c:pt idx="1">
                  <c:v>809</c:v>
                </c:pt>
                <c:pt idx="2">
                  <c:v>2588</c:v>
                </c:pt>
                <c:pt idx="3">
                  <c:v>4078</c:v>
                </c:pt>
                <c:pt idx="4">
                  <c:v>4504</c:v>
                </c:pt>
                <c:pt idx="5">
                  <c:v>3881</c:v>
                </c:pt>
                <c:pt idx="6">
                  <c:v>3610</c:v>
                </c:pt>
                <c:pt idx="7">
                  <c:v>3742</c:v>
                </c:pt>
                <c:pt idx="8">
                  <c:v>3934</c:v>
                </c:pt>
                <c:pt idx="9">
                  <c:v>3561</c:v>
                </c:pt>
                <c:pt idx="10">
                  <c:v>3254</c:v>
                </c:pt>
                <c:pt idx="11">
                  <c:v>2238</c:v>
                </c:pt>
                <c:pt idx="12">
                  <c:v>1001</c:v>
                </c:pt>
                <c:pt idx="13">
                  <c:v>309</c:v>
                </c:pt>
                <c:pt idx="14">
                  <c:v>170</c:v>
                </c:pt>
                <c:pt idx="15">
                  <c:v>88</c:v>
                </c:pt>
                <c:pt idx="16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AA-4960-A1F1-FF83EF1E6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8.28'!$T$8:$Y$8</c:f>
              <c:numCache>
                <c:formatCode>General</c:formatCode>
                <c:ptCount val="6"/>
                <c:pt idx="0">
                  <c:v>31183.200000000001</c:v>
                </c:pt>
                <c:pt idx="1">
                  <c:v>31834.35</c:v>
                </c:pt>
                <c:pt idx="2">
                  <c:v>33070</c:v>
                </c:pt>
                <c:pt idx="3">
                  <c:v>34645</c:v>
                </c:pt>
                <c:pt idx="4">
                  <c:v>35920.14</c:v>
                </c:pt>
                <c:pt idx="5">
                  <c:v>36369.58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58-42C0-B9E2-7C53F1CDAD2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58-42C0-B9E2-7C53F1CDA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8.29'!$U$4:$Y$4</c:f>
              <c:numCache>
                <c:formatCode>#,##0</c:formatCode>
                <c:ptCount val="5"/>
                <c:pt idx="0">
                  <c:v>10122</c:v>
                </c:pt>
                <c:pt idx="1">
                  <c:v>10310</c:v>
                </c:pt>
                <c:pt idx="2">
                  <c:v>10376</c:v>
                </c:pt>
                <c:pt idx="3">
                  <c:v>10385</c:v>
                </c:pt>
                <c:pt idx="4">
                  <c:v>11043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25-4AF5-B2B6-E90D4D131AE6}"/>
            </c:ext>
          </c:extLst>
        </c:ser>
        <c:ser>
          <c:idx val="1"/>
          <c:order val="1"/>
          <c:tx>
            <c:strRef>
              <c:f>'Table 8.29'!$S$7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8.29'!$U$7:$Y$7</c:f>
              <c:numCache>
                <c:formatCode>#,##0</c:formatCode>
                <c:ptCount val="5"/>
                <c:pt idx="0">
                  <c:v>7253</c:v>
                </c:pt>
                <c:pt idx="1">
                  <c:v>7340</c:v>
                </c:pt>
                <c:pt idx="2">
                  <c:v>7366</c:v>
                </c:pt>
                <c:pt idx="3">
                  <c:v>7349</c:v>
                </c:pt>
                <c:pt idx="4">
                  <c:v>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25-4AF5-B2B6-E90D4D131AE6}"/>
            </c:ext>
          </c:extLst>
        </c:ser>
        <c:ser>
          <c:idx val="2"/>
          <c:order val="2"/>
          <c:tx>
            <c:strRef>
              <c:f>'Table 8.29'!$S$11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8.29'!$U$11:$Y$11</c:f>
              <c:numCache>
                <c:formatCode>#,##0</c:formatCode>
                <c:ptCount val="5"/>
                <c:pt idx="0">
                  <c:v>8157</c:v>
                </c:pt>
                <c:pt idx="1">
                  <c:v>8312</c:v>
                </c:pt>
                <c:pt idx="2">
                  <c:v>8411</c:v>
                </c:pt>
                <c:pt idx="3">
                  <c:v>8483</c:v>
                </c:pt>
                <c:pt idx="4">
                  <c:v>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25-4AF5-B2B6-E90D4D131AE6}"/>
            </c:ext>
          </c:extLst>
        </c:ser>
        <c:ser>
          <c:idx val="3"/>
          <c:order val="3"/>
          <c:tx>
            <c:strRef>
              <c:f>'Table 8.29'!$S$12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8.29'!$U$12:$Y$12</c:f>
              <c:numCache>
                <c:formatCode>#,##0</c:formatCode>
                <c:ptCount val="5"/>
                <c:pt idx="0">
                  <c:v>1967</c:v>
                </c:pt>
                <c:pt idx="1">
                  <c:v>1994</c:v>
                </c:pt>
                <c:pt idx="2">
                  <c:v>1964</c:v>
                </c:pt>
                <c:pt idx="3">
                  <c:v>1902</c:v>
                </c:pt>
                <c:pt idx="4">
                  <c:v>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25-4AF5-B2B6-E90D4D131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8.29'!$AA$15:$AA$33</c:f>
              <c:numCache>
                <c:formatCode>0.0%</c:formatCode>
                <c:ptCount val="19"/>
                <c:pt idx="0">
                  <c:v>4.4100335053880287E-2</c:v>
                </c:pt>
                <c:pt idx="1">
                  <c:v>4.2560898306619578E-3</c:v>
                </c:pt>
                <c:pt idx="2">
                  <c:v>4.7813094267861997E-2</c:v>
                </c:pt>
                <c:pt idx="3">
                  <c:v>4.7088653445621657E-3</c:v>
                </c:pt>
                <c:pt idx="4">
                  <c:v>5.7502490265326452E-2</c:v>
                </c:pt>
                <c:pt idx="5">
                  <c:v>2.2548220592230373E-2</c:v>
                </c:pt>
                <c:pt idx="6">
                  <c:v>7.4255184279634151E-2</c:v>
                </c:pt>
                <c:pt idx="7">
                  <c:v>9.8342841619125237E-2</c:v>
                </c:pt>
                <c:pt idx="8">
                  <c:v>2.7709861450692746E-2</c:v>
                </c:pt>
                <c:pt idx="9">
                  <c:v>1.6209363397627456E-2</c:v>
                </c:pt>
                <c:pt idx="10">
                  <c:v>3.1241510459114372E-2</c:v>
                </c:pt>
                <c:pt idx="11">
                  <c:v>1.4579371547586706E-2</c:v>
                </c:pt>
                <c:pt idx="12">
                  <c:v>5.04391922484832E-2</c:v>
                </c:pt>
                <c:pt idx="13">
                  <c:v>5.3970841256904829E-2</c:v>
                </c:pt>
                <c:pt idx="14">
                  <c:v>6.0128588245947662E-2</c:v>
                </c:pt>
                <c:pt idx="15">
                  <c:v>8.666123336049987E-2</c:v>
                </c:pt>
                <c:pt idx="16">
                  <c:v>0.12016662138911528</c:v>
                </c:pt>
                <c:pt idx="17">
                  <c:v>2.671375532011229E-2</c:v>
                </c:pt>
                <c:pt idx="18">
                  <c:v>2.7981526759032871E-2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43-48FC-BA64-7E057D4598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43-48FC-BA64-7E057D459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8.29'!$Y$44:$Y$60</c:f>
              <c:numCache>
                <c:formatCode>#,##0</c:formatCode>
                <c:ptCount val="17"/>
                <c:pt idx="0">
                  <c:v>0</c:v>
                </c:pt>
                <c:pt idx="1">
                  <c:v>86</c:v>
                </c:pt>
                <c:pt idx="2">
                  <c:v>271</c:v>
                </c:pt>
                <c:pt idx="3">
                  <c:v>360</c:v>
                </c:pt>
                <c:pt idx="4">
                  <c:v>457</c:v>
                </c:pt>
                <c:pt idx="5">
                  <c:v>446</c:v>
                </c:pt>
                <c:pt idx="6">
                  <c:v>448</c:v>
                </c:pt>
                <c:pt idx="7">
                  <c:v>536</c:v>
                </c:pt>
                <c:pt idx="8">
                  <c:v>625</c:v>
                </c:pt>
                <c:pt idx="9">
                  <c:v>582</c:v>
                </c:pt>
                <c:pt idx="10">
                  <c:v>620</c:v>
                </c:pt>
                <c:pt idx="11">
                  <c:v>474</c:v>
                </c:pt>
                <c:pt idx="12">
                  <c:v>322</c:v>
                </c:pt>
                <c:pt idx="13">
                  <c:v>119</c:v>
                </c:pt>
                <c:pt idx="14">
                  <c:v>43</c:v>
                </c:pt>
                <c:pt idx="15">
                  <c:v>20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A2-4FAA-9548-8990218EC066}"/>
            </c:ext>
          </c:extLst>
        </c:ser>
        <c:ser>
          <c:idx val="1"/>
          <c:order val="1"/>
          <c:tx>
            <c:strRef>
              <c:f>'Table 8.29'!$S$62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8.29'!$Y$63:$Y$79</c:f>
              <c:numCache>
                <c:formatCode>#,##0</c:formatCode>
                <c:ptCount val="17"/>
                <c:pt idx="0">
                  <c:v>0</c:v>
                </c:pt>
                <c:pt idx="1">
                  <c:v>83</c:v>
                </c:pt>
                <c:pt idx="2">
                  <c:v>259</c:v>
                </c:pt>
                <c:pt idx="3">
                  <c:v>454</c:v>
                </c:pt>
                <c:pt idx="4">
                  <c:v>412</c:v>
                </c:pt>
                <c:pt idx="5">
                  <c:v>400</c:v>
                </c:pt>
                <c:pt idx="6">
                  <c:v>496</c:v>
                </c:pt>
                <c:pt idx="7">
                  <c:v>579</c:v>
                </c:pt>
                <c:pt idx="8">
                  <c:v>679</c:v>
                </c:pt>
                <c:pt idx="9">
                  <c:v>618</c:v>
                </c:pt>
                <c:pt idx="10">
                  <c:v>723</c:v>
                </c:pt>
                <c:pt idx="11">
                  <c:v>523</c:v>
                </c:pt>
                <c:pt idx="12">
                  <c:v>244</c:v>
                </c:pt>
                <c:pt idx="13">
                  <c:v>84</c:v>
                </c:pt>
                <c:pt idx="14">
                  <c:v>30</c:v>
                </c:pt>
                <c:pt idx="15">
                  <c:v>16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A2-4FAA-9548-8990218EC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8.29'!$Y$83:$Y$90</c:f>
              <c:numCache>
                <c:formatCode>#,##0</c:formatCode>
                <c:ptCount val="8"/>
                <c:pt idx="0">
                  <c:v>412</c:v>
                </c:pt>
                <c:pt idx="1">
                  <c:v>464</c:v>
                </c:pt>
                <c:pt idx="2">
                  <c:v>683</c:v>
                </c:pt>
                <c:pt idx="3">
                  <c:v>240</c:v>
                </c:pt>
                <c:pt idx="4">
                  <c:v>169</c:v>
                </c:pt>
                <c:pt idx="5">
                  <c:v>124</c:v>
                </c:pt>
                <c:pt idx="6">
                  <c:v>245</c:v>
                </c:pt>
                <c:pt idx="7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DB-45A5-BC06-993B9374FFA0}"/>
            </c:ext>
          </c:extLst>
        </c:ser>
        <c:ser>
          <c:idx val="1"/>
          <c:order val="1"/>
          <c:tx>
            <c:strRef>
              <c:f>'Table 8.29'!$S$92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8.29'!$Y$93:$Y$100</c:f>
              <c:numCache>
                <c:formatCode>#,##0</c:formatCode>
                <c:ptCount val="8"/>
                <c:pt idx="0">
                  <c:v>327</c:v>
                </c:pt>
                <c:pt idx="1">
                  <c:v>792</c:v>
                </c:pt>
                <c:pt idx="2">
                  <c:v>148</c:v>
                </c:pt>
                <c:pt idx="3">
                  <c:v>530</c:v>
                </c:pt>
                <c:pt idx="4">
                  <c:v>532</c:v>
                </c:pt>
                <c:pt idx="5">
                  <c:v>299</c:v>
                </c:pt>
                <c:pt idx="6">
                  <c:v>21</c:v>
                </c:pt>
                <c:pt idx="7">
                  <c:v>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DB-45A5-BC06-993B9374F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8.29'!$U$8:$Y$8</c:f>
              <c:numCache>
                <c:formatCode>General</c:formatCode>
                <c:ptCount val="5"/>
                <c:pt idx="0">
                  <c:v>31797.31</c:v>
                </c:pt>
                <c:pt idx="1">
                  <c:v>32241.67</c:v>
                </c:pt>
                <c:pt idx="2">
                  <c:v>34262.5</c:v>
                </c:pt>
                <c:pt idx="3">
                  <c:v>35247</c:v>
                </c:pt>
                <c:pt idx="4">
                  <c:v>35420.6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AF-48F7-A9A3-E91B0639361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AF-48F7-A9A3-E91B0639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8.29'!$T$4:$Y$4</c:f>
              <c:numCache>
                <c:formatCode>#,##0</c:formatCode>
                <c:ptCount val="6"/>
                <c:pt idx="0">
                  <c:v>10089</c:v>
                </c:pt>
                <c:pt idx="1">
                  <c:v>10122</c:v>
                </c:pt>
                <c:pt idx="2">
                  <c:v>10310</c:v>
                </c:pt>
                <c:pt idx="3">
                  <c:v>10376</c:v>
                </c:pt>
                <c:pt idx="4">
                  <c:v>10385</c:v>
                </c:pt>
                <c:pt idx="5">
                  <c:v>11043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5E-45B5-99A8-9E67A2B3C2F5}"/>
            </c:ext>
          </c:extLst>
        </c:ser>
        <c:ser>
          <c:idx val="1"/>
          <c:order val="1"/>
          <c:tx>
            <c:strRef>
              <c:f>'Table 8.29'!$S$7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8.29'!$T$7:$Y$7</c:f>
              <c:numCache>
                <c:formatCode>#,##0</c:formatCode>
                <c:ptCount val="6"/>
                <c:pt idx="0">
                  <c:v>7179</c:v>
                </c:pt>
                <c:pt idx="1">
                  <c:v>7253</c:v>
                </c:pt>
                <c:pt idx="2">
                  <c:v>7340</c:v>
                </c:pt>
                <c:pt idx="3">
                  <c:v>7366</c:v>
                </c:pt>
                <c:pt idx="4">
                  <c:v>7349</c:v>
                </c:pt>
                <c:pt idx="5">
                  <c:v>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5E-45B5-99A8-9E67A2B3C2F5}"/>
            </c:ext>
          </c:extLst>
        </c:ser>
        <c:ser>
          <c:idx val="2"/>
          <c:order val="2"/>
          <c:tx>
            <c:strRef>
              <c:f>'Table 8.29'!$S$11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8.29'!$T$11:$Y$11</c:f>
              <c:numCache>
                <c:formatCode>#,##0</c:formatCode>
                <c:ptCount val="6"/>
                <c:pt idx="0">
                  <c:v>8085</c:v>
                </c:pt>
                <c:pt idx="1">
                  <c:v>8157</c:v>
                </c:pt>
                <c:pt idx="2">
                  <c:v>8312</c:v>
                </c:pt>
                <c:pt idx="3">
                  <c:v>8411</c:v>
                </c:pt>
                <c:pt idx="4">
                  <c:v>8483</c:v>
                </c:pt>
                <c:pt idx="5">
                  <c:v>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5E-45B5-99A8-9E67A2B3C2F5}"/>
            </c:ext>
          </c:extLst>
        </c:ser>
        <c:ser>
          <c:idx val="3"/>
          <c:order val="3"/>
          <c:tx>
            <c:strRef>
              <c:f>'Table 8.29'!$S$12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8.29'!$T$12:$Y$12</c:f>
              <c:numCache>
                <c:formatCode>#,##0</c:formatCode>
                <c:ptCount val="6"/>
                <c:pt idx="0">
                  <c:v>2008</c:v>
                </c:pt>
                <c:pt idx="1">
                  <c:v>1967</c:v>
                </c:pt>
                <c:pt idx="2">
                  <c:v>1994</c:v>
                </c:pt>
                <c:pt idx="3">
                  <c:v>1964</c:v>
                </c:pt>
                <c:pt idx="4">
                  <c:v>1902</c:v>
                </c:pt>
                <c:pt idx="5">
                  <c:v>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5E-45B5-99A8-9E67A2B3C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8.29'!$AA$15:$AA$33</c:f>
              <c:numCache>
                <c:formatCode>0.0%</c:formatCode>
                <c:ptCount val="19"/>
                <c:pt idx="0">
                  <c:v>4.4100335053880287E-2</c:v>
                </c:pt>
                <c:pt idx="1">
                  <c:v>4.2560898306619578E-3</c:v>
                </c:pt>
                <c:pt idx="2">
                  <c:v>4.7813094267861997E-2</c:v>
                </c:pt>
                <c:pt idx="3">
                  <c:v>4.7088653445621657E-3</c:v>
                </c:pt>
                <c:pt idx="4">
                  <c:v>5.7502490265326452E-2</c:v>
                </c:pt>
                <c:pt idx="5">
                  <c:v>2.2548220592230373E-2</c:v>
                </c:pt>
                <c:pt idx="6">
                  <c:v>7.4255184279634151E-2</c:v>
                </c:pt>
                <c:pt idx="7">
                  <c:v>9.8342841619125237E-2</c:v>
                </c:pt>
                <c:pt idx="8">
                  <c:v>2.7709861450692746E-2</c:v>
                </c:pt>
                <c:pt idx="9">
                  <c:v>1.6209363397627456E-2</c:v>
                </c:pt>
                <c:pt idx="10">
                  <c:v>3.1241510459114372E-2</c:v>
                </c:pt>
                <c:pt idx="11">
                  <c:v>1.4579371547586706E-2</c:v>
                </c:pt>
                <c:pt idx="12">
                  <c:v>5.04391922484832E-2</c:v>
                </c:pt>
                <c:pt idx="13">
                  <c:v>5.3970841256904829E-2</c:v>
                </c:pt>
                <c:pt idx="14">
                  <c:v>6.0128588245947662E-2</c:v>
                </c:pt>
                <c:pt idx="15">
                  <c:v>8.666123336049987E-2</c:v>
                </c:pt>
                <c:pt idx="16">
                  <c:v>0.12016662138911528</c:v>
                </c:pt>
                <c:pt idx="17">
                  <c:v>2.671375532011229E-2</c:v>
                </c:pt>
                <c:pt idx="18">
                  <c:v>2.7981526759032871E-2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7D-440A-871E-933C62B45B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7D-440A-871E-933C62B4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8.29'!$Y$44:$Y$60</c:f>
              <c:numCache>
                <c:formatCode>#,##0</c:formatCode>
                <c:ptCount val="17"/>
                <c:pt idx="0">
                  <c:v>0</c:v>
                </c:pt>
                <c:pt idx="1">
                  <c:v>86</c:v>
                </c:pt>
                <c:pt idx="2">
                  <c:v>271</c:v>
                </c:pt>
                <c:pt idx="3">
                  <c:v>360</c:v>
                </c:pt>
                <c:pt idx="4">
                  <c:v>457</c:v>
                </c:pt>
                <c:pt idx="5">
                  <c:v>446</c:v>
                </c:pt>
                <c:pt idx="6">
                  <c:v>448</c:v>
                </c:pt>
                <c:pt idx="7">
                  <c:v>536</c:v>
                </c:pt>
                <c:pt idx="8">
                  <c:v>625</c:v>
                </c:pt>
                <c:pt idx="9">
                  <c:v>582</c:v>
                </c:pt>
                <c:pt idx="10">
                  <c:v>620</c:v>
                </c:pt>
                <c:pt idx="11">
                  <c:v>474</c:v>
                </c:pt>
                <c:pt idx="12">
                  <c:v>322</c:v>
                </c:pt>
                <c:pt idx="13">
                  <c:v>119</c:v>
                </c:pt>
                <c:pt idx="14">
                  <c:v>43</c:v>
                </c:pt>
                <c:pt idx="15">
                  <c:v>20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5-476D-A59A-E908707EDE77}"/>
            </c:ext>
          </c:extLst>
        </c:ser>
        <c:ser>
          <c:idx val="1"/>
          <c:order val="1"/>
          <c:tx>
            <c:strRef>
              <c:f>'Table 8.29'!$S$62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8.29'!$Y$63:$Y$79</c:f>
              <c:numCache>
                <c:formatCode>#,##0</c:formatCode>
                <c:ptCount val="17"/>
                <c:pt idx="0">
                  <c:v>0</c:v>
                </c:pt>
                <c:pt idx="1">
                  <c:v>83</c:v>
                </c:pt>
                <c:pt idx="2">
                  <c:v>259</c:v>
                </c:pt>
                <c:pt idx="3">
                  <c:v>454</c:v>
                </c:pt>
                <c:pt idx="4">
                  <c:v>412</c:v>
                </c:pt>
                <c:pt idx="5">
                  <c:v>400</c:v>
                </c:pt>
                <c:pt idx="6">
                  <c:v>496</c:v>
                </c:pt>
                <c:pt idx="7">
                  <c:v>579</c:v>
                </c:pt>
                <c:pt idx="8">
                  <c:v>679</c:v>
                </c:pt>
                <c:pt idx="9">
                  <c:v>618</c:v>
                </c:pt>
                <c:pt idx="10">
                  <c:v>723</c:v>
                </c:pt>
                <c:pt idx="11">
                  <c:v>523</c:v>
                </c:pt>
                <c:pt idx="12">
                  <c:v>244</c:v>
                </c:pt>
                <c:pt idx="13">
                  <c:v>84</c:v>
                </c:pt>
                <c:pt idx="14">
                  <c:v>30</c:v>
                </c:pt>
                <c:pt idx="15">
                  <c:v>16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E5-476D-A59A-E908707ED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8.29'!$Y$83:$Y$90</c:f>
              <c:numCache>
                <c:formatCode>#,##0</c:formatCode>
                <c:ptCount val="8"/>
                <c:pt idx="0">
                  <c:v>412</c:v>
                </c:pt>
                <c:pt idx="1">
                  <c:v>464</c:v>
                </c:pt>
                <c:pt idx="2">
                  <c:v>683</c:v>
                </c:pt>
                <c:pt idx="3">
                  <c:v>240</c:v>
                </c:pt>
                <c:pt idx="4">
                  <c:v>169</c:v>
                </c:pt>
                <c:pt idx="5">
                  <c:v>124</c:v>
                </c:pt>
                <c:pt idx="6">
                  <c:v>245</c:v>
                </c:pt>
                <c:pt idx="7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F-4216-AE41-C4C27E9C786F}"/>
            </c:ext>
          </c:extLst>
        </c:ser>
        <c:ser>
          <c:idx val="1"/>
          <c:order val="1"/>
          <c:tx>
            <c:strRef>
              <c:f>'Table 8.29'!$S$92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8.29'!$Y$93:$Y$100</c:f>
              <c:numCache>
                <c:formatCode>#,##0</c:formatCode>
                <c:ptCount val="8"/>
                <c:pt idx="0">
                  <c:v>327</c:v>
                </c:pt>
                <c:pt idx="1">
                  <c:v>792</c:v>
                </c:pt>
                <c:pt idx="2">
                  <c:v>148</c:v>
                </c:pt>
                <c:pt idx="3">
                  <c:v>530</c:v>
                </c:pt>
                <c:pt idx="4">
                  <c:v>532</c:v>
                </c:pt>
                <c:pt idx="5">
                  <c:v>299</c:v>
                </c:pt>
                <c:pt idx="6">
                  <c:v>21</c:v>
                </c:pt>
                <c:pt idx="7">
                  <c:v>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EF-4216-AE41-C4C27E9C7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8.3'!$Y$83:$Y$90</c:f>
              <c:numCache>
                <c:formatCode>#,##0</c:formatCode>
                <c:ptCount val="8"/>
                <c:pt idx="0">
                  <c:v>3278</c:v>
                </c:pt>
                <c:pt idx="1">
                  <c:v>4182</c:v>
                </c:pt>
                <c:pt idx="2">
                  <c:v>4988</c:v>
                </c:pt>
                <c:pt idx="3">
                  <c:v>1789</c:v>
                </c:pt>
                <c:pt idx="4">
                  <c:v>1300</c:v>
                </c:pt>
                <c:pt idx="5">
                  <c:v>1594</c:v>
                </c:pt>
                <c:pt idx="6">
                  <c:v>2032</c:v>
                </c:pt>
                <c:pt idx="7">
                  <c:v>3049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E2-4B47-BCA4-35D1C75717EB}"/>
            </c:ext>
          </c:extLst>
        </c:ser>
        <c:ser>
          <c:idx val="1"/>
          <c:order val="1"/>
          <c:tx>
            <c:strRef>
              <c:f>'Table 8.3'!$S$92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8.3'!$Y$93:$Y$100</c:f>
              <c:numCache>
                <c:formatCode>#,##0</c:formatCode>
                <c:ptCount val="8"/>
                <c:pt idx="0">
                  <c:v>2218</c:v>
                </c:pt>
                <c:pt idx="1">
                  <c:v>6437</c:v>
                </c:pt>
                <c:pt idx="2">
                  <c:v>887</c:v>
                </c:pt>
                <c:pt idx="3">
                  <c:v>3794</c:v>
                </c:pt>
                <c:pt idx="4">
                  <c:v>4668</c:v>
                </c:pt>
                <c:pt idx="5">
                  <c:v>2774</c:v>
                </c:pt>
                <c:pt idx="6">
                  <c:v>166</c:v>
                </c:pt>
                <c:pt idx="7">
                  <c:v>1540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E2-4B47-BCA4-35D1C7571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8.29'!$T$8:$Y$8</c:f>
              <c:numCache>
                <c:formatCode>General</c:formatCode>
                <c:ptCount val="6"/>
                <c:pt idx="0">
                  <c:v>30673</c:v>
                </c:pt>
                <c:pt idx="1">
                  <c:v>31797.31</c:v>
                </c:pt>
                <c:pt idx="2">
                  <c:v>32241.67</c:v>
                </c:pt>
                <c:pt idx="3">
                  <c:v>34262.5</c:v>
                </c:pt>
                <c:pt idx="4">
                  <c:v>35247</c:v>
                </c:pt>
                <c:pt idx="5">
                  <c:v>35420.6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41-40FC-B732-643D7B8EF1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41-40FC-B732-643D7B8EF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8.30'!$U$4:$Y$4</c:f>
              <c:numCache>
                <c:formatCode>#,##0</c:formatCode>
                <c:ptCount val="5"/>
                <c:pt idx="0">
                  <c:v>4113</c:v>
                </c:pt>
                <c:pt idx="1">
                  <c:v>4141</c:v>
                </c:pt>
                <c:pt idx="2">
                  <c:v>4049</c:v>
                </c:pt>
                <c:pt idx="3">
                  <c:v>3859</c:v>
                </c:pt>
                <c:pt idx="4">
                  <c:v>4030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DC-446D-B82B-2386E18BDAE0}"/>
            </c:ext>
          </c:extLst>
        </c:ser>
        <c:ser>
          <c:idx val="1"/>
          <c:order val="1"/>
          <c:tx>
            <c:strRef>
              <c:f>'Table 8.30'!$S$7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8.30'!$U$7:$Y$7</c:f>
              <c:numCache>
                <c:formatCode>#,##0</c:formatCode>
                <c:ptCount val="5"/>
                <c:pt idx="0">
                  <c:v>2908</c:v>
                </c:pt>
                <c:pt idx="1">
                  <c:v>2880</c:v>
                </c:pt>
                <c:pt idx="2">
                  <c:v>2819</c:v>
                </c:pt>
                <c:pt idx="3">
                  <c:v>2719</c:v>
                </c:pt>
                <c:pt idx="4">
                  <c:v>2762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DC-446D-B82B-2386E18BDAE0}"/>
            </c:ext>
          </c:extLst>
        </c:ser>
        <c:ser>
          <c:idx val="2"/>
          <c:order val="2"/>
          <c:tx>
            <c:strRef>
              <c:f>'Table 8.30'!$S$11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8.30'!$U$11:$Y$11</c:f>
              <c:numCache>
                <c:formatCode>#,##0</c:formatCode>
                <c:ptCount val="5"/>
                <c:pt idx="0">
                  <c:v>3132</c:v>
                </c:pt>
                <c:pt idx="1">
                  <c:v>3154</c:v>
                </c:pt>
                <c:pt idx="2">
                  <c:v>3102</c:v>
                </c:pt>
                <c:pt idx="3">
                  <c:v>2964</c:v>
                </c:pt>
                <c:pt idx="4">
                  <c:v>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DC-446D-B82B-2386E18BDAE0}"/>
            </c:ext>
          </c:extLst>
        </c:ser>
        <c:ser>
          <c:idx val="3"/>
          <c:order val="3"/>
          <c:tx>
            <c:strRef>
              <c:f>'Table 8.30'!$S$12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8.30'!$U$12:$Y$12</c:f>
              <c:numCache>
                <c:formatCode>#,##0</c:formatCode>
                <c:ptCount val="5"/>
                <c:pt idx="0">
                  <c:v>980</c:v>
                </c:pt>
                <c:pt idx="1">
                  <c:v>991</c:v>
                </c:pt>
                <c:pt idx="2">
                  <c:v>951</c:v>
                </c:pt>
                <c:pt idx="3">
                  <c:v>895</c:v>
                </c:pt>
                <c:pt idx="4">
                  <c:v>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DC-446D-B82B-2386E18BD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8.30'!$AA$15:$AA$33</c:f>
              <c:numCache>
                <c:formatCode>0.0%</c:formatCode>
                <c:ptCount val="19"/>
                <c:pt idx="0">
                  <c:v>0.16575682382133994</c:v>
                </c:pt>
                <c:pt idx="1">
                  <c:v>1.488833746898263E-3</c:v>
                </c:pt>
                <c:pt idx="2">
                  <c:v>3.0769230769230771E-2</c:v>
                </c:pt>
                <c:pt idx="3">
                  <c:v>6.4516129032258064E-3</c:v>
                </c:pt>
                <c:pt idx="4">
                  <c:v>4.3920595533498759E-2</c:v>
                </c:pt>
                <c:pt idx="5">
                  <c:v>2.0843672456575684E-2</c:v>
                </c:pt>
                <c:pt idx="6">
                  <c:v>6.3771712158808933E-2</c:v>
                </c:pt>
                <c:pt idx="7">
                  <c:v>1.7866004962779156E-2</c:v>
                </c:pt>
                <c:pt idx="8">
                  <c:v>6.4764267990074439E-2</c:v>
                </c:pt>
                <c:pt idx="9">
                  <c:v>3.2258064516129032E-3</c:v>
                </c:pt>
                <c:pt idx="10">
                  <c:v>1.8610421836228287E-2</c:v>
                </c:pt>
                <c:pt idx="11">
                  <c:v>7.9404466501240695E-3</c:v>
                </c:pt>
                <c:pt idx="12">
                  <c:v>1.836228287841191E-2</c:v>
                </c:pt>
                <c:pt idx="13">
                  <c:v>4.4913151364764266E-2</c:v>
                </c:pt>
                <c:pt idx="14">
                  <c:v>5.2605459057071959E-2</c:v>
                </c:pt>
                <c:pt idx="15">
                  <c:v>6.1538461538461542E-2</c:v>
                </c:pt>
                <c:pt idx="16">
                  <c:v>0.13424317617866005</c:v>
                </c:pt>
                <c:pt idx="17">
                  <c:v>9.4292803970223334E-3</c:v>
                </c:pt>
                <c:pt idx="18">
                  <c:v>2.803970223325062E-2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DC-4FF0-8B89-45CDB7F7AE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DC-4FF0-8B89-45CDB7F7A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8.30'!$Y$44:$Y$60</c:f>
              <c:numCache>
                <c:formatCode>#,##0</c:formatCode>
                <c:ptCount val="17"/>
                <c:pt idx="0">
                  <c:v>3</c:v>
                </c:pt>
                <c:pt idx="1">
                  <c:v>44</c:v>
                </c:pt>
                <c:pt idx="2">
                  <c:v>144</c:v>
                </c:pt>
                <c:pt idx="3">
                  <c:v>213</c:v>
                </c:pt>
                <c:pt idx="4">
                  <c:v>216</c:v>
                </c:pt>
                <c:pt idx="5">
                  <c:v>154</c:v>
                </c:pt>
                <c:pt idx="6">
                  <c:v>144</c:v>
                </c:pt>
                <c:pt idx="7">
                  <c:v>152</c:v>
                </c:pt>
                <c:pt idx="8">
                  <c:v>179</c:v>
                </c:pt>
                <c:pt idx="9">
                  <c:v>209</c:v>
                </c:pt>
                <c:pt idx="10">
                  <c:v>255</c:v>
                </c:pt>
                <c:pt idx="11">
                  <c:v>183</c:v>
                </c:pt>
                <c:pt idx="12">
                  <c:v>80</c:v>
                </c:pt>
                <c:pt idx="13">
                  <c:v>66</c:v>
                </c:pt>
                <c:pt idx="14">
                  <c:v>38</c:v>
                </c:pt>
                <c:pt idx="15">
                  <c:v>21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DF-4941-A289-418FAA50DB94}"/>
            </c:ext>
          </c:extLst>
        </c:ser>
        <c:ser>
          <c:idx val="1"/>
          <c:order val="1"/>
          <c:tx>
            <c:strRef>
              <c:f>'Table 8.30'!$S$62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8.30'!$Y$63:$Y$79</c:f>
              <c:numCache>
                <c:formatCode>#,##0</c:formatCode>
                <c:ptCount val="17"/>
                <c:pt idx="0">
                  <c:v>0</c:v>
                </c:pt>
                <c:pt idx="1">
                  <c:v>42</c:v>
                </c:pt>
                <c:pt idx="2">
                  <c:v>127</c:v>
                </c:pt>
                <c:pt idx="3">
                  <c:v>183</c:v>
                </c:pt>
                <c:pt idx="4">
                  <c:v>172</c:v>
                </c:pt>
                <c:pt idx="5">
                  <c:v>128</c:v>
                </c:pt>
                <c:pt idx="6">
                  <c:v>127</c:v>
                </c:pt>
                <c:pt idx="7">
                  <c:v>161</c:v>
                </c:pt>
                <c:pt idx="8">
                  <c:v>219</c:v>
                </c:pt>
                <c:pt idx="9">
                  <c:v>207</c:v>
                </c:pt>
                <c:pt idx="10">
                  <c:v>251</c:v>
                </c:pt>
                <c:pt idx="11">
                  <c:v>145</c:v>
                </c:pt>
                <c:pt idx="12">
                  <c:v>58</c:v>
                </c:pt>
                <c:pt idx="13">
                  <c:v>42</c:v>
                </c:pt>
                <c:pt idx="14">
                  <c:v>28</c:v>
                </c:pt>
                <c:pt idx="15">
                  <c:v>11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DF-4941-A289-418FAA50D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8.30'!$Y$83:$Y$90</c:f>
              <c:numCache>
                <c:formatCode>#,##0</c:formatCode>
                <c:ptCount val="8"/>
                <c:pt idx="0">
                  <c:v>111</c:v>
                </c:pt>
                <c:pt idx="1">
                  <c:v>83</c:v>
                </c:pt>
                <c:pt idx="2">
                  <c:v>189</c:v>
                </c:pt>
                <c:pt idx="3">
                  <c:v>42</c:v>
                </c:pt>
                <c:pt idx="4">
                  <c:v>31</c:v>
                </c:pt>
                <c:pt idx="5">
                  <c:v>29</c:v>
                </c:pt>
                <c:pt idx="6">
                  <c:v>191</c:v>
                </c:pt>
                <c:pt idx="7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E-481C-9E5B-4D1274A72E99}"/>
            </c:ext>
          </c:extLst>
        </c:ser>
        <c:ser>
          <c:idx val="1"/>
          <c:order val="1"/>
          <c:tx>
            <c:strRef>
              <c:f>'Table 8.30'!$S$92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8.30'!$Y$93:$Y$100</c:f>
              <c:numCache>
                <c:formatCode>#,##0</c:formatCode>
                <c:ptCount val="8"/>
                <c:pt idx="0">
                  <c:v>70</c:v>
                </c:pt>
                <c:pt idx="1">
                  <c:v>250</c:v>
                </c:pt>
                <c:pt idx="2">
                  <c:v>38</c:v>
                </c:pt>
                <c:pt idx="3">
                  <c:v>169</c:v>
                </c:pt>
                <c:pt idx="4">
                  <c:v>178</c:v>
                </c:pt>
                <c:pt idx="5">
                  <c:v>85</c:v>
                </c:pt>
                <c:pt idx="6">
                  <c:v>12</c:v>
                </c:pt>
                <c:pt idx="7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E-481C-9E5B-4D1274A72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8.30'!$U$8:$Y$8</c:f>
              <c:numCache>
                <c:formatCode>General</c:formatCode>
                <c:ptCount val="5"/>
                <c:pt idx="0">
                  <c:v>29650</c:v>
                </c:pt>
                <c:pt idx="1">
                  <c:v>30686.07</c:v>
                </c:pt>
                <c:pt idx="2">
                  <c:v>32310.74</c:v>
                </c:pt>
                <c:pt idx="3">
                  <c:v>34776</c:v>
                </c:pt>
                <c:pt idx="4">
                  <c:v>33798.36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AB-48CA-859A-8D43BF10C51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AB-48CA-859A-8D43BF10C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8.30'!$T$4:$Y$4</c:f>
              <c:numCache>
                <c:formatCode>#,##0</c:formatCode>
                <c:ptCount val="6"/>
                <c:pt idx="0">
                  <c:v>4132</c:v>
                </c:pt>
                <c:pt idx="1">
                  <c:v>4113</c:v>
                </c:pt>
                <c:pt idx="2">
                  <c:v>4141</c:v>
                </c:pt>
                <c:pt idx="3">
                  <c:v>4049</c:v>
                </c:pt>
                <c:pt idx="4">
                  <c:v>3859</c:v>
                </c:pt>
                <c:pt idx="5">
                  <c:v>4030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99-402D-B51E-15F03A74E22E}"/>
            </c:ext>
          </c:extLst>
        </c:ser>
        <c:ser>
          <c:idx val="1"/>
          <c:order val="1"/>
          <c:tx>
            <c:strRef>
              <c:f>'Table 8.30'!$S$7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8.30'!$T$7:$Y$7</c:f>
              <c:numCache>
                <c:formatCode>#,##0</c:formatCode>
                <c:ptCount val="6"/>
                <c:pt idx="0">
                  <c:v>2926</c:v>
                </c:pt>
                <c:pt idx="1">
                  <c:v>2908</c:v>
                </c:pt>
                <c:pt idx="2">
                  <c:v>2880</c:v>
                </c:pt>
                <c:pt idx="3">
                  <c:v>2819</c:v>
                </c:pt>
                <c:pt idx="4">
                  <c:v>2719</c:v>
                </c:pt>
                <c:pt idx="5">
                  <c:v>2762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99-402D-B51E-15F03A74E22E}"/>
            </c:ext>
          </c:extLst>
        </c:ser>
        <c:ser>
          <c:idx val="2"/>
          <c:order val="2"/>
          <c:tx>
            <c:strRef>
              <c:f>'Table 8.30'!$S$11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8.30'!$T$11:$Y$11</c:f>
              <c:numCache>
                <c:formatCode>#,##0</c:formatCode>
                <c:ptCount val="6"/>
                <c:pt idx="0">
                  <c:v>3154</c:v>
                </c:pt>
                <c:pt idx="1">
                  <c:v>3132</c:v>
                </c:pt>
                <c:pt idx="2">
                  <c:v>3154</c:v>
                </c:pt>
                <c:pt idx="3">
                  <c:v>3102</c:v>
                </c:pt>
                <c:pt idx="4">
                  <c:v>2964</c:v>
                </c:pt>
                <c:pt idx="5">
                  <c:v>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99-402D-B51E-15F03A74E22E}"/>
            </c:ext>
          </c:extLst>
        </c:ser>
        <c:ser>
          <c:idx val="3"/>
          <c:order val="3"/>
          <c:tx>
            <c:strRef>
              <c:f>'Table 8.30'!$S$12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8.30'!$T$12:$Y$12</c:f>
              <c:numCache>
                <c:formatCode>#,##0</c:formatCode>
                <c:ptCount val="6"/>
                <c:pt idx="0">
                  <c:v>976</c:v>
                </c:pt>
                <c:pt idx="1">
                  <c:v>980</c:v>
                </c:pt>
                <c:pt idx="2">
                  <c:v>991</c:v>
                </c:pt>
                <c:pt idx="3">
                  <c:v>951</c:v>
                </c:pt>
                <c:pt idx="4">
                  <c:v>895</c:v>
                </c:pt>
                <c:pt idx="5">
                  <c:v>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99-402D-B51E-15F03A74E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8.30'!$AA$15:$AA$33</c:f>
              <c:numCache>
                <c:formatCode>0.0%</c:formatCode>
                <c:ptCount val="19"/>
                <c:pt idx="0">
                  <c:v>0.16575682382133994</c:v>
                </c:pt>
                <c:pt idx="1">
                  <c:v>1.488833746898263E-3</c:v>
                </c:pt>
                <c:pt idx="2">
                  <c:v>3.0769230769230771E-2</c:v>
                </c:pt>
                <c:pt idx="3">
                  <c:v>6.4516129032258064E-3</c:v>
                </c:pt>
                <c:pt idx="4">
                  <c:v>4.3920595533498759E-2</c:v>
                </c:pt>
                <c:pt idx="5">
                  <c:v>2.0843672456575684E-2</c:v>
                </c:pt>
                <c:pt idx="6">
                  <c:v>6.3771712158808933E-2</c:v>
                </c:pt>
                <c:pt idx="7">
                  <c:v>1.7866004962779156E-2</c:v>
                </c:pt>
                <c:pt idx="8">
                  <c:v>6.4764267990074439E-2</c:v>
                </c:pt>
                <c:pt idx="9">
                  <c:v>3.2258064516129032E-3</c:v>
                </c:pt>
                <c:pt idx="10">
                  <c:v>1.8610421836228287E-2</c:v>
                </c:pt>
                <c:pt idx="11">
                  <c:v>7.9404466501240695E-3</c:v>
                </c:pt>
                <c:pt idx="12">
                  <c:v>1.836228287841191E-2</c:v>
                </c:pt>
                <c:pt idx="13">
                  <c:v>4.4913151364764266E-2</c:v>
                </c:pt>
                <c:pt idx="14">
                  <c:v>5.2605459057071959E-2</c:v>
                </c:pt>
                <c:pt idx="15">
                  <c:v>6.1538461538461542E-2</c:v>
                </c:pt>
                <c:pt idx="16">
                  <c:v>0.13424317617866005</c:v>
                </c:pt>
                <c:pt idx="17">
                  <c:v>9.4292803970223334E-3</c:v>
                </c:pt>
                <c:pt idx="18">
                  <c:v>2.803970223325062E-2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C8-4E35-AA64-82DE3EDD64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C8-4E35-AA64-82DE3EDD6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8.30'!$Y$44:$Y$60</c:f>
              <c:numCache>
                <c:formatCode>#,##0</c:formatCode>
                <c:ptCount val="17"/>
                <c:pt idx="0">
                  <c:v>3</c:v>
                </c:pt>
                <c:pt idx="1">
                  <c:v>44</c:v>
                </c:pt>
                <c:pt idx="2">
                  <c:v>144</c:v>
                </c:pt>
                <c:pt idx="3">
                  <c:v>213</c:v>
                </c:pt>
                <c:pt idx="4">
                  <c:v>216</c:v>
                </c:pt>
                <c:pt idx="5">
                  <c:v>154</c:v>
                </c:pt>
                <c:pt idx="6">
                  <c:v>144</c:v>
                </c:pt>
                <c:pt idx="7">
                  <c:v>152</c:v>
                </c:pt>
                <c:pt idx="8">
                  <c:v>179</c:v>
                </c:pt>
                <c:pt idx="9">
                  <c:v>209</c:v>
                </c:pt>
                <c:pt idx="10">
                  <c:v>255</c:v>
                </c:pt>
                <c:pt idx="11">
                  <c:v>183</c:v>
                </c:pt>
                <c:pt idx="12">
                  <c:v>80</c:v>
                </c:pt>
                <c:pt idx="13">
                  <c:v>66</c:v>
                </c:pt>
                <c:pt idx="14">
                  <c:v>38</c:v>
                </c:pt>
                <c:pt idx="15">
                  <c:v>21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6C-44F4-ACA6-1223080F4E5E}"/>
            </c:ext>
          </c:extLst>
        </c:ser>
        <c:ser>
          <c:idx val="1"/>
          <c:order val="1"/>
          <c:tx>
            <c:strRef>
              <c:f>'Table 8.30'!$S$62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8.30'!$Y$63:$Y$79</c:f>
              <c:numCache>
                <c:formatCode>#,##0</c:formatCode>
                <c:ptCount val="17"/>
                <c:pt idx="0">
                  <c:v>0</c:v>
                </c:pt>
                <c:pt idx="1">
                  <c:v>42</c:v>
                </c:pt>
                <c:pt idx="2">
                  <c:v>127</c:v>
                </c:pt>
                <c:pt idx="3">
                  <c:v>183</c:v>
                </c:pt>
                <c:pt idx="4">
                  <c:v>172</c:v>
                </c:pt>
                <c:pt idx="5">
                  <c:v>128</c:v>
                </c:pt>
                <c:pt idx="6">
                  <c:v>127</c:v>
                </c:pt>
                <c:pt idx="7">
                  <c:v>161</c:v>
                </c:pt>
                <c:pt idx="8">
                  <c:v>219</c:v>
                </c:pt>
                <c:pt idx="9">
                  <c:v>207</c:v>
                </c:pt>
                <c:pt idx="10">
                  <c:v>251</c:v>
                </c:pt>
                <c:pt idx="11">
                  <c:v>145</c:v>
                </c:pt>
                <c:pt idx="12">
                  <c:v>58</c:v>
                </c:pt>
                <c:pt idx="13">
                  <c:v>42</c:v>
                </c:pt>
                <c:pt idx="14">
                  <c:v>28</c:v>
                </c:pt>
                <c:pt idx="15">
                  <c:v>11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6C-44F4-ACA6-1223080F4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8.30'!$Y$83:$Y$90</c:f>
              <c:numCache>
                <c:formatCode>#,##0</c:formatCode>
                <c:ptCount val="8"/>
                <c:pt idx="0">
                  <c:v>111</c:v>
                </c:pt>
                <c:pt idx="1">
                  <c:v>83</c:v>
                </c:pt>
                <c:pt idx="2">
                  <c:v>189</c:v>
                </c:pt>
                <c:pt idx="3">
                  <c:v>42</c:v>
                </c:pt>
                <c:pt idx="4">
                  <c:v>31</c:v>
                </c:pt>
                <c:pt idx="5">
                  <c:v>29</c:v>
                </c:pt>
                <c:pt idx="6">
                  <c:v>191</c:v>
                </c:pt>
                <c:pt idx="7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06-434D-9ED7-23F96643C1D0}"/>
            </c:ext>
          </c:extLst>
        </c:ser>
        <c:ser>
          <c:idx val="1"/>
          <c:order val="1"/>
          <c:tx>
            <c:strRef>
              <c:f>'Table 8.30'!$S$92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8.30'!$Y$93:$Y$100</c:f>
              <c:numCache>
                <c:formatCode>#,##0</c:formatCode>
                <c:ptCount val="8"/>
                <c:pt idx="0">
                  <c:v>70</c:v>
                </c:pt>
                <c:pt idx="1">
                  <c:v>250</c:v>
                </c:pt>
                <c:pt idx="2">
                  <c:v>38</c:v>
                </c:pt>
                <c:pt idx="3">
                  <c:v>169</c:v>
                </c:pt>
                <c:pt idx="4">
                  <c:v>178</c:v>
                </c:pt>
                <c:pt idx="5">
                  <c:v>85</c:v>
                </c:pt>
                <c:pt idx="6">
                  <c:v>12</c:v>
                </c:pt>
                <c:pt idx="7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06-434D-9ED7-23F96643C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8.1'!$Y$44:$Y$60</c:f>
              <c:numCache>
                <c:formatCode>#,##0</c:formatCode>
                <c:ptCount val="17"/>
                <c:pt idx="0">
                  <c:v>0</c:v>
                </c:pt>
                <c:pt idx="1">
                  <c:v>131</c:v>
                </c:pt>
                <c:pt idx="2">
                  <c:v>323</c:v>
                </c:pt>
                <c:pt idx="3">
                  <c:v>491</c:v>
                </c:pt>
                <c:pt idx="4">
                  <c:v>463</c:v>
                </c:pt>
                <c:pt idx="5">
                  <c:v>405</c:v>
                </c:pt>
                <c:pt idx="6">
                  <c:v>405</c:v>
                </c:pt>
                <c:pt idx="7">
                  <c:v>435</c:v>
                </c:pt>
                <c:pt idx="8">
                  <c:v>506</c:v>
                </c:pt>
                <c:pt idx="9">
                  <c:v>506</c:v>
                </c:pt>
                <c:pt idx="10">
                  <c:v>590</c:v>
                </c:pt>
                <c:pt idx="11">
                  <c:v>451</c:v>
                </c:pt>
                <c:pt idx="12">
                  <c:v>269</c:v>
                </c:pt>
                <c:pt idx="13">
                  <c:v>112</c:v>
                </c:pt>
                <c:pt idx="14">
                  <c:v>49</c:v>
                </c:pt>
                <c:pt idx="15">
                  <c:v>23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5-4744-9FB1-31C6E71D9AFD}"/>
            </c:ext>
          </c:extLst>
        </c:ser>
        <c:ser>
          <c:idx val="1"/>
          <c:order val="1"/>
          <c:tx>
            <c:strRef>
              <c:f>'Table 8.1'!$S$62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8.1'!$Y$63:$Y$79</c:f>
              <c:numCache>
                <c:formatCode>#,##0</c:formatCode>
                <c:ptCount val="17"/>
                <c:pt idx="0">
                  <c:v>12</c:v>
                </c:pt>
                <c:pt idx="1">
                  <c:v>130</c:v>
                </c:pt>
                <c:pt idx="2">
                  <c:v>389</c:v>
                </c:pt>
                <c:pt idx="3">
                  <c:v>387</c:v>
                </c:pt>
                <c:pt idx="4">
                  <c:v>476</c:v>
                </c:pt>
                <c:pt idx="5">
                  <c:v>376</c:v>
                </c:pt>
                <c:pt idx="6">
                  <c:v>416</c:v>
                </c:pt>
                <c:pt idx="7">
                  <c:v>572</c:v>
                </c:pt>
                <c:pt idx="8">
                  <c:v>536</c:v>
                </c:pt>
                <c:pt idx="9">
                  <c:v>588</c:v>
                </c:pt>
                <c:pt idx="10">
                  <c:v>653</c:v>
                </c:pt>
                <c:pt idx="11">
                  <c:v>474</c:v>
                </c:pt>
                <c:pt idx="12">
                  <c:v>190</c:v>
                </c:pt>
                <c:pt idx="13">
                  <c:v>78</c:v>
                </c:pt>
                <c:pt idx="14">
                  <c:v>39</c:v>
                </c:pt>
                <c:pt idx="15">
                  <c:v>18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5-4744-9FB1-31C6E71D9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8.3'!$T$8:$Y$8</c:f>
              <c:numCache>
                <c:formatCode>General</c:formatCode>
                <c:ptCount val="6"/>
                <c:pt idx="0">
                  <c:v>34438</c:v>
                </c:pt>
                <c:pt idx="1">
                  <c:v>34802</c:v>
                </c:pt>
                <c:pt idx="2">
                  <c:v>35705.589999999997</c:v>
                </c:pt>
                <c:pt idx="3">
                  <c:v>37397.5</c:v>
                </c:pt>
                <c:pt idx="4">
                  <c:v>38448</c:v>
                </c:pt>
                <c:pt idx="5">
                  <c:v>39120.699999999997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F1-45B6-AE7C-402B9DF6530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F1-45B6-AE7C-402B9DF65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8.30'!$T$8:$Y$8</c:f>
              <c:numCache>
                <c:formatCode>General</c:formatCode>
                <c:ptCount val="6"/>
                <c:pt idx="0">
                  <c:v>29132.03</c:v>
                </c:pt>
                <c:pt idx="1">
                  <c:v>29650</c:v>
                </c:pt>
                <c:pt idx="2">
                  <c:v>30686.07</c:v>
                </c:pt>
                <c:pt idx="3">
                  <c:v>32310.74</c:v>
                </c:pt>
                <c:pt idx="4">
                  <c:v>34776</c:v>
                </c:pt>
                <c:pt idx="5">
                  <c:v>33798.36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06-4BC9-8CFE-93D2D3773CF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06-4BC9-8CFE-93D2D3773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8.31'!$U$4:$Y$4</c:f>
              <c:numCache>
                <c:formatCode>#,##0</c:formatCode>
                <c:ptCount val="5"/>
                <c:pt idx="0">
                  <c:v>67274</c:v>
                </c:pt>
                <c:pt idx="1">
                  <c:v>67385</c:v>
                </c:pt>
                <c:pt idx="2">
                  <c:v>68063</c:v>
                </c:pt>
                <c:pt idx="3">
                  <c:v>69099</c:v>
                </c:pt>
                <c:pt idx="4">
                  <c:v>72214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4E-41E3-9EDB-79A9871BFAA0}"/>
            </c:ext>
          </c:extLst>
        </c:ser>
        <c:ser>
          <c:idx val="1"/>
          <c:order val="1"/>
          <c:tx>
            <c:strRef>
              <c:f>'Table 8.31'!$S$7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8.31'!$U$7:$Y$7</c:f>
              <c:numCache>
                <c:formatCode>#,##0</c:formatCode>
                <c:ptCount val="5"/>
                <c:pt idx="0">
                  <c:v>49141</c:v>
                </c:pt>
                <c:pt idx="1">
                  <c:v>49555</c:v>
                </c:pt>
                <c:pt idx="2">
                  <c:v>49645</c:v>
                </c:pt>
                <c:pt idx="3">
                  <c:v>50258</c:v>
                </c:pt>
                <c:pt idx="4">
                  <c:v>51931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4E-41E3-9EDB-79A9871BFAA0}"/>
            </c:ext>
          </c:extLst>
        </c:ser>
        <c:ser>
          <c:idx val="2"/>
          <c:order val="2"/>
          <c:tx>
            <c:strRef>
              <c:f>'Table 8.31'!$S$11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8.31'!$U$11:$Y$11</c:f>
              <c:numCache>
                <c:formatCode>#,##0</c:formatCode>
                <c:ptCount val="5"/>
                <c:pt idx="0">
                  <c:v>61225</c:v>
                </c:pt>
                <c:pt idx="1">
                  <c:v>61283</c:v>
                </c:pt>
                <c:pt idx="2">
                  <c:v>61954</c:v>
                </c:pt>
                <c:pt idx="3">
                  <c:v>62715</c:v>
                </c:pt>
                <c:pt idx="4">
                  <c:v>65594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4E-41E3-9EDB-79A9871BFAA0}"/>
            </c:ext>
          </c:extLst>
        </c:ser>
        <c:ser>
          <c:idx val="3"/>
          <c:order val="3"/>
          <c:tx>
            <c:strRef>
              <c:f>'Table 8.31'!$S$12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8.31'!$U$12:$Y$12</c:f>
              <c:numCache>
                <c:formatCode>#,##0</c:formatCode>
                <c:ptCount val="5"/>
                <c:pt idx="0">
                  <c:v>6051</c:v>
                </c:pt>
                <c:pt idx="1">
                  <c:v>6100</c:v>
                </c:pt>
                <c:pt idx="2">
                  <c:v>6107</c:v>
                </c:pt>
                <c:pt idx="3">
                  <c:v>6383</c:v>
                </c:pt>
                <c:pt idx="4">
                  <c:v>6620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4E-41E3-9EDB-79A9871BF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8.31'!$AA$15:$AA$33</c:f>
              <c:numCache>
                <c:formatCode>0.0%</c:formatCode>
                <c:ptCount val="19"/>
                <c:pt idx="0">
                  <c:v>4.4174259838812421E-3</c:v>
                </c:pt>
                <c:pt idx="1">
                  <c:v>2.1187027446201569E-3</c:v>
                </c:pt>
                <c:pt idx="2">
                  <c:v>5.824355388151882E-2</c:v>
                </c:pt>
                <c:pt idx="3">
                  <c:v>7.7408812695599193E-3</c:v>
                </c:pt>
                <c:pt idx="4">
                  <c:v>6.0777688536848812E-2</c:v>
                </c:pt>
                <c:pt idx="5">
                  <c:v>4.7262303708422188E-2</c:v>
                </c:pt>
                <c:pt idx="6">
                  <c:v>7.7630376381311109E-2</c:v>
                </c:pt>
                <c:pt idx="7">
                  <c:v>6.0057606558285098E-2</c:v>
                </c:pt>
                <c:pt idx="8">
                  <c:v>5.1568947849447475E-2</c:v>
                </c:pt>
                <c:pt idx="9">
                  <c:v>2.3610380258675602E-2</c:v>
                </c:pt>
                <c:pt idx="10">
                  <c:v>4.8425513058409725E-2</c:v>
                </c:pt>
                <c:pt idx="11">
                  <c:v>1.9372974769435291E-2</c:v>
                </c:pt>
                <c:pt idx="12">
                  <c:v>8.4609632481236319E-2</c:v>
                </c:pt>
                <c:pt idx="13">
                  <c:v>0.10581050765779489</c:v>
                </c:pt>
                <c:pt idx="14">
                  <c:v>5.7121887722602266E-2</c:v>
                </c:pt>
                <c:pt idx="15">
                  <c:v>7.6384080649181604E-2</c:v>
                </c:pt>
                <c:pt idx="16">
                  <c:v>8.7476112665134179E-2</c:v>
                </c:pt>
                <c:pt idx="17">
                  <c:v>2.3139557426537789E-2</c:v>
                </c:pt>
                <c:pt idx="18">
                  <c:v>2.9731077076467168E-2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7-4AC3-9AAD-C6088FB2669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77-4AC3-9AAD-C6088FB26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8.31'!$Y$44:$Y$60</c:f>
              <c:numCache>
                <c:formatCode>#,##0</c:formatCode>
                <c:ptCount val="17"/>
                <c:pt idx="0">
                  <c:v>8</c:v>
                </c:pt>
                <c:pt idx="1">
                  <c:v>469</c:v>
                </c:pt>
                <c:pt idx="2">
                  <c:v>1676</c:v>
                </c:pt>
                <c:pt idx="3">
                  <c:v>3434</c:v>
                </c:pt>
                <c:pt idx="4">
                  <c:v>4906</c:v>
                </c:pt>
                <c:pt idx="5">
                  <c:v>5104</c:v>
                </c:pt>
                <c:pt idx="6">
                  <c:v>4494</c:v>
                </c:pt>
                <c:pt idx="7">
                  <c:v>4121</c:v>
                </c:pt>
                <c:pt idx="8">
                  <c:v>3941</c:v>
                </c:pt>
                <c:pt idx="9">
                  <c:v>3298</c:v>
                </c:pt>
                <c:pt idx="10">
                  <c:v>2942</c:v>
                </c:pt>
                <c:pt idx="11">
                  <c:v>1966</c:v>
                </c:pt>
                <c:pt idx="12">
                  <c:v>907</c:v>
                </c:pt>
                <c:pt idx="13">
                  <c:v>286</c:v>
                </c:pt>
                <c:pt idx="14">
                  <c:v>112</c:v>
                </c:pt>
                <c:pt idx="15">
                  <c:v>62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0-4D20-BEAC-A2893E119EA0}"/>
            </c:ext>
          </c:extLst>
        </c:ser>
        <c:ser>
          <c:idx val="1"/>
          <c:order val="1"/>
          <c:tx>
            <c:strRef>
              <c:f>'Table 8.31'!$S$62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8.31'!$Y$63:$Y$79</c:f>
              <c:numCache>
                <c:formatCode>#,##0</c:formatCode>
                <c:ptCount val="17"/>
                <c:pt idx="0">
                  <c:v>13</c:v>
                </c:pt>
                <c:pt idx="1">
                  <c:v>516</c:v>
                </c:pt>
                <c:pt idx="2">
                  <c:v>1675</c:v>
                </c:pt>
                <c:pt idx="3">
                  <c:v>3183</c:v>
                </c:pt>
                <c:pt idx="4">
                  <c:v>4435</c:v>
                </c:pt>
                <c:pt idx="5">
                  <c:v>4256</c:v>
                </c:pt>
                <c:pt idx="6">
                  <c:v>4020</c:v>
                </c:pt>
                <c:pt idx="7">
                  <c:v>3708</c:v>
                </c:pt>
                <c:pt idx="8">
                  <c:v>3819</c:v>
                </c:pt>
                <c:pt idx="9">
                  <c:v>3308</c:v>
                </c:pt>
                <c:pt idx="10">
                  <c:v>2760</c:v>
                </c:pt>
                <c:pt idx="11">
                  <c:v>1603</c:v>
                </c:pt>
                <c:pt idx="12">
                  <c:v>665</c:v>
                </c:pt>
                <c:pt idx="13">
                  <c:v>249</c:v>
                </c:pt>
                <c:pt idx="14">
                  <c:v>109</c:v>
                </c:pt>
                <c:pt idx="15">
                  <c:v>59</c:v>
                </c:pt>
                <c:pt idx="1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0-4D20-BEAC-A2893E119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8.31'!$Y$83:$Y$90</c:f>
              <c:numCache>
                <c:formatCode>#,##0</c:formatCode>
                <c:ptCount val="8"/>
                <c:pt idx="0">
                  <c:v>3865</c:v>
                </c:pt>
                <c:pt idx="1">
                  <c:v>4783</c:v>
                </c:pt>
                <c:pt idx="2">
                  <c:v>4206</c:v>
                </c:pt>
                <c:pt idx="3">
                  <c:v>1416</c:v>
                </c:pt>
                <c:pt idx="4">
                  <c:v>1795</c:v>
                </c:pt>
                <c:pt idx="5">
                  <c:v>1370</c:v>
                </c:pt>
                <c:pt idx="6">
                  <c:v>2191</c:v>
                </c:pt>
                <c:pt idx="7">
                  <c:v>2379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8D-4543-ADF7-0701016334BE}"/>
            </c:ext>
          </c:extLst>
        </c:ser>
        <c:ser>
          <c:idx val="1"/>
          <c:order val="1"/>
          <c:tx>
            <c:strRef>
              <c:f>'Table 8.31'!$S$92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8.31'!$Y$93:$Y$100</c:f>
              <c:numCache>
                <c:formatCode>#,##0</c:formatCode>
                <c:ptCount val="8"/>
                <c:pt idx="0">
                  <c:v>2805</c:v>
                </c:pt>
                <c:pt idx="1">
                  <c:v>6094</c:v>
                </c:pt>
                <c:pt idx="2">
                  <c:v>698</c:v>
                </c:pt>
                <c:pt idx="3">
                  <c:v>2606</c:v>
                </c:pt>
                <c:pt idx="4">
                  <c:v>4775</c:v>
                </c:pt>
                <c:pt idx="5">
                  <c:v>2107</c:v>
                </c:pt>
                <c:pt idx="6">
                  <c:v>296</c:v>
                </c:pt>
                <c:pt idx="7">
                  <c:v>1135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8D-4543-ADF7-070101633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8.31'!$U$8:$Y$8</c:f>
              <c:numCache>
                <c:formatCode>General</c:formatCode>
                <c:ptCount val="5"/>
                <c:pt idx="0">
                  <c:v>44200.88</c:v>
                </c:pt>
                <c:pt idx="1">
                  <c:v>45176.57</c:v>
                </c:pt>
                <c:pt idx="2">
                  <c:v>47104</c:v>
                </c:pt>
                <c:pt idx="3">
                  <c:v>48778</c:v>
                </c:pt>
                <c:pt idx="4">
                  <c:v>49458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D-436B-B375-28E29514FD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3D-436B-B375-28E29514F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8.31'!$T$4:$Y$4</c:f>
              <c:numCache>
                <c:formatCode>#,##0</c:formatCode>
                <c:ptCount val="6"/>
                <c:pt idx="0">
                  <c:v>67391</c:v>
                </c:pt>
                <c:pt idx="1">
                  <c:v>67274</c:v>
                </c:pt>
                <c:pt idx="2">
                  <c:v>67385</c:v>
                </c:pt>
                <c:pt idx="3">
                  <c:v>68063</c:v>
                </c:pt>
                <c:pt idx="4">
                  <c:v>69099</c:v>
                </c:pt>
                <c:pt idx="5">
                  <c:v>72214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FF-481F-91D2-6156BF02F6F0}"/>
            </c:ext>
          </c:extLst>
        </c:ser>
        <c:ser>
          <c:idx val="1"/>
          <c:order val="1"/>
          <c:tx>
            <c:strRef>
              <c:f>'Table 8.31'!$S$7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8.31'!$T$7:$Y$7</c:f>
              <c:numCache>
                <c:formatCode>#,##0</c:formatCode>
                <c:ptCount val="6"/>
                <c:pt idx="0">
                  <c:v>49014</c:v>
                </c:pt>
                <c:pt idx="1">
                  <c:v>49141</c:v>
                </c:pt>
                <c:pt idx="2">
                  <c:v>49555</c:v>
                </c:pt>
                <c:pt idx="3">
                  <c:v>49645</c:v>
                </c:pt>
                <c:pt idx="4">
                  <c:v>50258</c:v>
                </c:pt>
                <c:pt idx="5">
                  <c:v>51931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FF-481F-91D2-6156BF02F6F0}"/>
            </c:ext>
          </c:extLst>
        </c:ser>
        <c:ser>
          <c:idx val="2"/>
          <c:order val="2"/>
          <c:tx>
            <c:strRef>
              <c:f>'Table 8.31'!$S$11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8.31'!$T$11:$Y$11</c:f>
              <c:numCache>
                <c:formatCode>#,##0</c:formatCode>
                <c:ptCount val="6"/>
                <c:pt idx="0">
                  <c:v>61283</c:v>
                </c:pt>
                <c:pt idx="1">
                  <c:v>61225</c:v>
                </c:pt>
                <c:pt idx="2">
                  <c:v>61283</c:v>
                </c:pt>
                <c:pt idx="3">
                  <c:v>61954</c:v>
                </c:pt>
                <c:pt idx="4">
                  <c:v>62715</c:v>
                </c:pt>
                <c:pt idx="5">
                  <c:v>65594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FF-481F-91D2-6156BF02F6F0}"/>
            </c:ext>
          </c:extLst>
        </c:ser>
        <c:ser>
          <c:idx val="3"/>
          <c:order val="3"/>
          <c:tx>
            <c:strRef>
              <c:f>'Table 8.31'!$S$12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8.31'!$T$12:$Y$12</c:f>
              <c:numCache>
                <c:formatCode>#,##0</c:formatCode>
                <c:ptCount val="6"/>
                <c:pt idx="0">
                  <c:v>6106</c:v>
                </c:pt>
                <c:pt idx="1">
                  <c:v>6051</c:v>
                </c:pt>
                <c:pt idx="2">
                  <c:v>6100</c:v>
                </c:pt>
                <c:pt idx="3">
                  <c:v>6107</c:v>
                </c:pt>
                <c:pt idx="4">
                  <c:v>6383</c:v>
                </c:pt>
                <c:pt idx="5">
                  <c:v>6620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FF-481F-91D2-6156BF02F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8.31'!$AA$15:$AA$33</c:f>
              <c:numCache>
                <c:formatCode>0.0%</c:formatCode>
                <c:ptCount val="19"/>
                <c:pt idx="0">
                  <c:v>4.4174259838812421E-3</c:v>
                </c:pt>
                <c:pt idx="1">
                  <c:v>2.1187027446201569E-3</c:v>
                </c:pt>
                <c:pt idx="2">
                  <c:v>5.824355388151882E-2</c:v>
                </c:pt>
                <c:pt idx="3">
                  <c:v>7.7408812695599193E-3</c:v>
                </c:pt>
                <c:pt idx="4">
                  <c:v>6.0777688536848812E-2</c:v>
                </c:pt>
                <c:pt idx="5">
                  <c:v>4.7262303708422188E-2</c:v>
                </c:pt>
                <c:pt idx="6">
                  <c:v>7.7630376381311109E-2</c:v>
                </c:pt>
                <c:pt idx="7">
                  <c:v>6.0057606558285098E-2</c:v>
                </c:pt>
                <c:pt idx="8">
                  <c:v>5.1568947849447475E-2</c:v>
                </c:pt>
                <c:pt idx="9">
                  <c:v>2.3610380258675602E-2</c:v>
                </c:pt>
                <c:pt idx="10">
                  <c:v>4.8425513058409725E-2</c:v>
                </c:pt>
                <c:pt idx="11">
                  <c:v>1.9372974769435291E-2</c:v>
                </c:pt>
                <c:pt idx="12">
                  <c:v>8.4609632481236319E-2</c:v>
                </c:pt>
                <c:pt idx="13">
                  <c:v>0.10581050765779489</c:v>
                </c:pt>
                <c:pt idx="14">
                  <c:v>5.7121887722602266E-2</c:v>
                </c:pt>
                <c:pt idx="15">
                  <c:v>7.6384080649181604E-2</c:v>
                </c:pt>
                <c:pt idx="16">
                  <c:v>8.7476112665134179E-2</c:v>
                </c:pt>
                <c:pt idx="17">
                  <c:v>2.3139557426537789E-2</c:v>
                </c:pt>
                <c:pt idx="18">
                  <c:v>2.9731077076467168E-2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2E-4B6A-842A-02C10DAA71A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2E-4B6A-842A-02C10DAA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8.31'!$Y$44:$Y$60</c:f>
              <c:numCache>
                <c:formatCode>#,##0</c:formatCode>
                <c:ptCount val="17"/>
                <c:pt idx="0">
                  <c:v>8</c:v>
                </c:pt>
                <c:pt idx="1">
                  <c:v>469</c:v>
                </c:pt>
                <c:pt idx="2">
                  <c:v>1676</c:v>
                </c:pt>
                <c:pt idx="3">
                  <c:v>3434</c:v>
                </c:pt>
                <c:pt idx="4">
                  <c:v>4906</c:v>
                </c:pt>
                <c:pt idx="5">
                  <c:v>5104</c:v>
                </c:pt>
                <c:pt idx="6">
                  <c:v>4494</c:v>
                </c:pt>
                <c:pt idx="7">
                  <c:v>4121</c:v>
                </c:pt>
                <c:pt idx="8">
                  <c:v>3941</c:v>
                </c:pt>
                <c:pt idx="9">
                  <c:v>3298</c:v>
                </c:pt>
                <c:pt idx="10">
                  <c:v>2942</c:v>
                </c:pt>
                <c:pt idx="11">
                  <c:v>1966</c:v>
                </c:pt>
                <c:pt idx="12">
                  <c:v>907</c:v>
                </c:pt>
                <c:pt idx="13">
                  <c:v>286</c:v>
                </c:pt>
                <c:pt idx="14">
                  <c:v>112</c:v>
                </c:pt>
                <c:pt idx="15">
                  <c:v>62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41-4EF0-8055-DC7E284D01A8}"/>
            </c:ext>
          </c:extLst>
        </c:ser>
        <c:ser>
          <c:idx val="1"/>
          <c:order val="1"/>
          <c:tx>
            <c:strRef>
              <c:f>'Table 8.31'!$S$62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8.31'!$Y$63:$Y$79</c:f>
              <c:numCache>
                <c:formatCode>#,##0</c:formatCode>
                <c:ptCount val="17"/>
                <c:pt idx="0">
                  <c:v>13</c:v>
                </c:pt>
                <c:pt idx="1">
                  <c:v>516</c:v>
                </c:pt>
                <c:pt idx="2">
                  <c:v>1675</c:v>
                </c:pt>
                <c:pt idx="3">
                  <c:v>3183</c:v>
                </c:pt>
                <c:pt idx="4">
                  <c:v>4435</c:v>
                </c:pt>
                <c:pt idx="5">
                  <c:v>4256</c:v>
                </c:pt>
                <c:pt idx="6">
                  <c:v>4020</c:v>
                </c:pt>
                <c:pt idx="7">
                  <c:v>3708</c:v>
                </c:pt>
                <c:pt idx="8">
                  <c:v>3819</c:v>
                </c:pt>
                <c:pt idx="9">
                  <c:v>3308</c:v>
                </c:pt>
                <c:pt idx="10">
                  <c:v>2760</c:v>
                </c:pt>
                <c:pt idx="11">
                  <c:v>1603</c:v>
                </c:pt>
                <c:pt idx="12">
                  <c:v>665</c:v>
                </c:pt>
                <c:pt idx="13">
                  <c:v>249</c:v>
                </c:pt>
                <c:pt idx="14">
                  <c:v>109</c:v>
                </c:pt>
                <c:pt idx="15">
                  <c:v>59</c:v>
                </c:pt>
                <c:pt idx="1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41-4EF0-8055-DC7E284D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8.31'!$Y$83:$Y$90</c:f>
              <c:numCache>
                <c:formatCode>#,##0</c:formatCode>
                <c:ptCount val="8"/>
                <c:pt idx="0">
                  <c:v>3865</c:v>
                </c:pt>
                <c:pt idx="1">
                  <c:v>4783</c:v>
                </c:pt>
                <c:pt idx="2">
                  <c:v>4206</c:v>
                </c:pt>
                <c:pt idx="3">
                  <c:v>1416</c:v>
                </c:pt>
                <c:pt idx="4">
                  <c:v>1795</c:v>
                </c:pt>
                <c:pt idx="5">
                  <c:v>1370</c:v>
                </c:pt>
                <c:pt idx="6">
                  <c:v>2191</c:v>
                </c:pt>
                <c:pt idx="7">
                  <c:v>2379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2-42B0-9615-BD7FF331B407}"/>
            </c:ext>
          </c:extLst>
        </c:ser>
        <c:ser>
          <c:idx val="1"/>
          <c:order val="1"/>
          <c:tx>
            <c:strRef>
              <c:f>'Table 8.31'!$S$92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8.31'!$Y$93:$Y$100</c:f>
              <c:numCache>
                <c:formatCode>#,##0</c:formatCode>
                <c:ptCount val="8"/>
                <c:pt idx="0">
                  <c:v>2805</c:v>
                </c:pt>
                <c:pt idx="1">
                  <c:v>6094</c:v>
                </c:pt>
                <c:pt idx="2">
                  <c:v>698</c:v>
                </c:pt>
                <c:pt idx="3">
                  <c:v>2606</c:v>
                </c:pt>
                <c:pt idx="4">
                  <c:v>4775</c:v>
                </c:pt>
                <c:pt idx="5">
                  <c:v>2107</c:v>
                </c:pt>
                <c:pt idx="6">
                  <c:v>296</c:v>
                </c:pt>
                <c:pt idx="7">
                  <c:v>1135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2-42B0-9615-BD7FF331B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8.4'!$U$4:$Y$4</c:f>
              <c:numCache>
                <c:formatCode>#,##0</c:formatCode>
                <c:ptCount val="5"/>
                <c:pt idx="0">
                  <c:v>94512</c:v>
                </c:pt>
                <c:pt idx="1">
                  <c:v>94180</c:v>
                </c:pt>
                <c:pt idx="2">
                  <c:v>94259</c:v>
                </c:pt>
                <c:pt idx="3">
                  <c:v>95099</c:v>
                </c:pt>
                <c:pt idx="4">
                  <c:v>98329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7-4839-BBAC-3F7B3CC96A1F}"/>
            </c:ext>
          </c:extLst>
        </c:ser>
        <c:ser>
          <c:idx val="1"/>
          <c:order val="1"/>
          <c:tx>
            <c:strRef>
              <c:f>'Table 8.4'!$S$7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8.4'!$U$7:$Y$7</c:f>
              <c:numCache>
                <c:formatCode>#,##0</c:formatCode>
                <c:ptCount val="5"/>
                <c:pt idx="0">
                  <c:v>69038</c:v>
                </c:pt>
                <c:pt idx="1">
                  <c:v>68948</c:v>
                </c:pt>
                <c:pt idx="2">
                  <c:v>68567</c:v>
                </c:pt>
                <c:pt idx="3">
                  <c:v>69360</c:v>
                </c:pt>
                <c:pt idx="4">
                  <c:v>70480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17-4839-BBAC-3F7B3CC96A1F}"/>
            </c:ext>
          </c:extLst>
        </c:ser>
        <c:ser>
          <c:idx val="2"/>
          <c:order val="2"/>
          <c:tx>
            <c:strRef>
              <c:f>'Table 8.4'!$S$11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8.4'!$U$11:$Y$11</c:f>
              <c:numCache>
                <c:formatCode>#,##0</c:formatCode>
                <c:ptCount val="5"/>
                <c:pt idx="0">
                  <c:v>85150</c:v>
                </c:pt>
                <c:pt idx="1">
                  <c:v>84960</c:v>
                </c:pt>
                <c:pt idx="2">
                  <c:v>85398</c:v>
                </c:pt>
                <c:pt idx="3">
                  <c:v>85889</c:v>
                </c:pt>
                <c:pt idx="4">
                  <c:v>88771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17-4839-BBAC-3F7B3CC96A1F}"/>
            </c:ext>
          </c:extLst>
        </c:ser>
        <c:ser>
          <c:idx val="3"/>
          <c:order val="3"/>
          <c:tx>
            <c:strRef>
              <c:f>'Table 8.4'!$S$12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8.4'!$U$12:$Y$12</c:f>
              <c:numCache>
                <c:formatCode>#,##0</c:formatCode>
                <c:ptCount val="5"/>
                <c:pt idx="0">
                  <c:v>9363</c:v>
                </c:pt>
                <c:pt idx="1">
                  <c:v>9222</c:v>
                </c:pt>
                <c:pt idx="2">
                  <c:v>8860</c:v>
                </c:pt>
                <c:pt idx="3">
                  <c:v>9210</c:v>
                </c:pt>
                <c:pt idx="4">
                  <c:v>9558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17-4839-BBAC-3F7B3CC96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8.31'!$T$8:$Y$8</c:f>
              <c:numCache>
                <c:formatCode>General</c:formatCode>
                <c:ptCount val="6"/>
                <c:pt idx="0">
                  <c:v>42664.57</c:v>
                </c:pt>
                <c:pt idx="1">
                  <c:v>44200.88</c:v>
                </c:pt>
                <c:pt idx="2">
                  <c:v>45176.57</c:v>
                </c:pt>
                <c:pt idx="3">
                  <c:v>47104</c:v>
                </c:pt>
                <c:pt idx="4">
                  <c:v>48778</c:v>
                </c:pt>
                <c:pt idx="5">
                  <c:v>49458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B0-46C1-95F5-09199183430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B0-46C1-95F5-091991834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8.32'!$U$4:$Y$4</c:f>
              <c:numCache>
                <c:formatCode>#,##0</c:formatCode>
                <c:ptCount val="5"/>
                <c:pt idx="0">
                  <c:v>15986</c:v>
                </c:pt>
                <c:pt idx="1">
                  <c:v>16263</c:v>
                </c:pt>
                <c:pt idx="2">
                  <c:v>15758</c:v>
                </c:pt>
                <c:pt idx="3">
                  <c:v>15701</c:v>
                </c:pt>
                <c:pt idx="4">
                  <c:v>16370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93-4961-BC14-346AB45ABE6D}"/>
            </c:ext>
          </c:extLst>
        </c:ser>
        <c:ser>
          <c:idx val="1"/>
          <c:order val="1"/>
          <c:tx>
            <c:strRef>
              <c:f>'Table 8.32'!$S$7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8.32'!$U$7:$Y$7</c:f>
              <c:numCache>
                <c:formatCode>#,##0</c:formatCode>
                <c:ptCount val="5"/>
                <c:pt idx="0">
                  <c:v>10985</c:v>
                </c:pt>
                <c:pt idx="1">
                  <c:v>11133</c:v>
                </c:pt>
                <c:pt idx="2">
                  <c:v>11009</c:v>
                </c:pt>
                <c:pt idx="3">
                  <c:v>10918</c:v>
                </c:pt>
                <c:pt idx="4">
                  <c:v>11099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93-4961-BC14-346AB45ABE6D}"/>
            </c:ext>
          </c:extLst>
        </c:ser>
        <c:ser>
          <c:idx val="2"/>
          <c:order val="2"/>
          <c:tx>
            <c:strRef>
              <c:f>'Table 8.32'!$S$11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8.32'!$U$11:$Y$11</c:f>
              <c:numCache>
                <c:formatCode>#,##0</c:formatCode>
                <c:ptCount val="5"/>
                <c:pt idx="0">
                  <c:v>13604</c:v>
                </c:pt>
                <c:pt idx="1">
                  <c:v>13921</c:v>
                </c:pt>
                <c:pt idx="2">
                  <c:v>13513</c:v>
                </c:pt>
                <c:pt idx="3">
                  <c:v>13443</c:v>
                </c:pt>
                <c:pt idx="4">
                  <c:v>14031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93-4961-BC14-346AB45ABE6D}"/>
            </c:ext>
          </c:extLst>
        </c:ser>
        <c:ser>
          <c:idx val="3"/>
          <c:order val="3"/>
          <c:tx>
            <c:strRef>
              <c:f>'Table 8.32'!$S$12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8.32'!$U$12:$Y$12</c:f>
              <c:numCache>
                <c:formatCode>#,##0</c:formatCode>
                <c:ptCount val="5"/>
                <c:pt idx="0">
                  <c:v>2381</c:v>
                </c:pt>
                <c:pt idx="1">
                  <c:v>2342</c:v>
                </c:pt>
                <c:pt idx="2">
                  <c:v>2244</c:v>
                </c:pt>
                <c:pt idx="3">
                  <c:v>2260</c:v>
                </c:pt>
                <c:pt idx="4">
                  <c:v>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93-4961-BC14-346AB45AB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8.32'!$AA$15:$AA$33</c:f>
              <c:numCache>
                <c:formatCode>0.0%</c:formatCode>
                <c:ptCount val="19"/>
                <c:pt idx="0">
                  <c:v>6.6707391569945026E-2</c:v>
                </c:pt>
                <c:pt idx="1">
                  <c:v>3.2376298106291997E-3</c:v>
                </c:pt>
                <c:pt idx="2">
                  <c:v>3.6835675015271838E-2</c:v>
                </c:pt>
                <c:pt idx="3">
                  <c:v>1.0995723885155772E-2</c:v>
                </c:pt>
                <c:pt idx="4">
                  <c:v>6.102626756261454E-2</c:v>
                </c:pt>
                <c:pt idx="5">
                  <c:v>3.3231521075137445E-2</c:v>
                </c:pt>
                <c:pt idx="6">
                  <c:v>0.10006108735491753</c:v>
                </c:pt>
                <c:pt idx="7">
                  <c:v>7.9291386682956627E-2</c:v>
                </c:pt>
                <c:pt idx="8">
                  <c:v>4.2822235797189981E-2</c:v>
                </c:pt>
                <c:pt idx="9">
                  <c:v>7.2083078802687847E-3</c:v>
                </c:pt>
                <c:pt idx="10">
                  <c:v>3.0054978619425778E-2</c:v>
                </c:pt>
                <c:pt idx="11">
                  <c:v>9.8961514966401948E-3</c:v>
                </c:pt>
                <c:pt idx="12">
                  <c:v>3.5797189981673791E-2</c:v>
                </c:pt>
                <c:pt idx="13">
                  <c:v>6.0293219303604151E-2</c:v>
                </c:pt>
                <c:pt idx="14">
                  <c:v>5.5589492974954184E-2</c:v>
                </c:pt>
                <c:pt idx="15">
                  <c:v>6.9883934025656694E-2</c:v>
                </c:pt>
                <c:pt idx="16">
                  <c:v>0.11826511912034209</c:v>
                </c:pt>
                <c:pt idx="17">
                  <c:v>1.7654245571166769E-2</c:v>
                </c:pt>
                <c:pt idx="18">
                  <c:v>3.3598045204642636E-2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9F-49EF-8BA5-A2398DE90C2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9F-49EF-8BA5-A2398DE90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8.32'!$Y$44:$Y$60</c:f>
              <c:numCache>
                <c:formatCode>#,##0</c:formatCode>
                <c:ptCount val="17"/>
                <c:pt idx="0">
                  <c:v>18</c:v>
                </c:pt>
                <c:pt idx="1">
                  <c:v>242</c:v>
                </c:pt>
                <c:pt idx="2">
                  <c:v>593</c:v>
                </c:pt>
                <c:pt idx="3">
                  <c:v>839</c:v>
                </c:pt>
                <c:pt idx="4">
                  <c:v>916</c:v>
                </c:pt>
                <c:pt idx="5">
                  <c:v>799</c:v>
                </c:pt>
                <c:pt idx="6">
                  <c:v>645</c:v>
                </c:pt>
                <c:pt idx="7">
                  <c:v>653</c:v>
                </c:pt>
                <c:pt idx="8">
                  <c:v>663</c:v>
                </c:pt>
                <c:pt idx="9">
                  <c:v>777</c:v>
                </c:pt>
                <c:pt idx="10">
                  <c:v>773</c:v>
                </c:pt>
                <c:pt idx="11">
                  <c:v>632</c:v>
                </c:pt>
                <c:pt idx="12">
                  <c:v>354</c:v>
                </c:pt>
                <c:pt idx="13">
                  <c:v>156</c:v>
                </c:pt>
                <c:pt idx="14">
                  <c:v>106</c:v>
                </c:pt>
                <c:pt idx="15">
                  <c:v>46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69-4725-ADDE-72F6533684E9}"/>
            </c:ext>
          </c:extLst>
        </c:ser>
        <c:ser>
          <c:idx val="1"/>
          <c:order val="1"/>
          <c:tx>
            <c:strRef>
              <c:f>'Table 8.32'!$S$62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8.32'!$Y$63:$Y$79</c:f>
              <c:numCache>
                <c:formatCode>#,##0</c:formatCode>
                <c:ptCount val="17"/>
                <c:pt idx="0">
                  <c:v>18</c:v>
                </c:pt>
                <c:pt idx="1">
                  <c:v>337</c:v>
                </c:pt>
                <c:pt idx="2">
                  <c:v>650</c:v>
                </c:pt>
                <c:pt idx="3">
                  <c:v>803</c:v>
                </c:pt>
                <c:pt idx="4">
                  <c:v>841</c:v>
                </c:pt>
                <c:pt idx="5">
                  <c:v>687</c:v>
                </c:pt>
                <c:pt idx="6">
                  <c:v>625</c:v>
                </c:pt>
                <c:pt idx="7">
                  <c:v>733</c:v>
                </c:pt>
                <c:pt idx="8">
                  <c:v>796</c:v>
                </c:pt>
                <c:pt idx="9">
                  <c:v>790</c:v>
                </c:pt>
                <c:pt idx="10">
                  <c:v>820</c:v>
                </c:pt>
                <c:pt idx="11">
                  <c:v>519</c:v>
                </c:pt>
                <c:pt idx="12">
                  <c:v>242</c:v>
                </c:pt>
                <c:pt idx="13">
                  <c:v>108</c:v>
                </c:pt>
                <c:pt idx="14">
                  <c:v>80</c:v>
                </c:pt>
                <c:pt idx="15">
                  <c:v>44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69-4725-ADDE-72F653368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8.32'!$Y$83:$Y$90</c:f>
              <c:numCache>
                <c:formatCode>#,##0</c:formatCode>
                <c:ptCount val="8"/>
                <c:pt idx="0">
                  <c:v>589</c:v>
                </c:pt>
                <c:pt idx="1">
                  <c:v>556</c:v>
                </c:pt>
                <c:pt idx="2">
                  <c:v>995</c:v>
                </c:pt>
                <c:pt idx="3">
                  <c:v>284</c:v>
                </c:pt>
                <c:pt idx="4">
                  <c:v>245</c:v>
                </c:pt>
                <c:pt idx="5">
                  <c:v>369</c:v>
                </c:pt>
                <c:pt idx="6">
                  <c:v>524</c:v>
                </c:pt>
                <c:pt idx="7">
                  <c:v>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DE-4715-9BDB-3C0115829BF1}"/>
            </c:ext>
          </c:extLst>
        </c:ser>
        <c:ser>
          <c:idx val="1"/>
          <c:order val="1"/>
          <c:tx>
            <c:strRef>
              <c:f>'Table 8.32'!$S$92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8.32'!$Y$93:$Y$100</c:f>
              <c:numCache>
                <c:formatCode>#,##0</c:formatCode>
                <c:ptCount val="8"/>
                <c:pt idx="0">
                  <c:v>380</c:v>
                </c:pt>
                <c:pt idx="1">
                  <c:v>1182</c:v>
                </c:pt>
                <c:pt idx="2">
                  <c:v>174</c:v>
                </c:pt>
                <c:pt idx="3">
                  <c:v>729</c:v>
                </c:pt>
                <c:pt idx="4">
                  <c:v>909</c:v>
                </c:pt>
                <c:pt idx="5">
                  <c:v>613</c:v>
                </c:pt>
                <c:pt idx="6">
                  <c:v>43</c:v>
                </c:pt>
                <c:pt idx="7">
                  <c:v>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DE-4715-9BDB-3C0115829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8.32'!$U$8:$Y$8</c:f>
              <c:numCache>
                <c:formatCode>General</c:formatCode>
                <c:ptCount val="5"/>
                <c:pt idx="0">
                  <c:v>29987.94</c:v>
                </c:pt>
                <c:pt idx="1">
                  <c:v>30000</c:v>
                </c:pt>
                <c:pt idx="2">
                  <c:v>32509.33</c:v>
                </c:pt>
                <c:pt idx="3">
                  <c:v>33590.25</c:v>
                </c:pt>
                <c:pt idx="4">
                  <c:v>33431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B9-4068-8051-F8D3710BA10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B9-4068-8051-F8D3710BA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8.32'!$T$4:$Y$4</c:f>
              <c:numCache>
                <c:formatCode>#,##0</c:formatCode>
                <c:ptCount val="6"/>
                <c:pt idx="0">
                  <c:v>15839</c:v>
                </c:pt>
                <c:pt idx="1">
                  <c:v>15986</c:v>
                </c:pt>
                <c:pt idx="2">
                  <c:v>16263</c:v>
                </c:pt>
                <c:pt idx="3">
                  <c:v>15758</c:v>
                </c:pt>
                <c:pt idx="4">
                  <c:v>15701</c:v>
                </c:pt>
                <c:pt idx="5">
                  <c:v>16370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F2-4D43-9025-540F6A35B35F}"/>
            </c:ext>
          </c:extLst>
        </c:ser>
        <c:ser>
          <c:idx val="1"/>
          <c:order val="1"/>
          <c:tx>
            <c:strRef>
              <c:f>'Table 8.32'!$S$7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8.32'!$T$7:$Y$7</c:f>
              <c:numCache>
                <c:formatCode>#,##0</c:formatCode>
                <c:ptCount val="6"/>
                <c:pt idx="0">
                  <c:v>10945</c:v>
                </c:pt>
                <c:pt idx="1">
                  <c:v>10985</c:v>
                </c:pt>
                <c:pt idx="2">
                  <c:v>11133</c:v>
                </c:pt>
                <c:pt idx="3">
                  <c:v>11009</c:v>
                </c:pt>
                <c:pt idx="4">
                  <c:v>10918</c:v>
                </c:pt>
                <c:pt idx="5">
                  <c:v>11099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F2-4D43-9025-540F6A35B35F}"/>
            </c:ext>
          </c:extLst>
        </c:ser>
        <c:ser>
          <c:idx val="2"/>
          <c:order val="2"/>
          <c:tx>
            <c:strRef>
              <c:f>'Table 8.32'!$S$11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8.32'!$T$11:$Y$11</c:f>
              <c:numCache>
                <c:formatCode>#,##0</c:formatCode>
                <c:ptCount val="6"/>
                <c:pt idx="0">
                  <c:v>13435</c:v>
                </c:pt>
                <c:pt idx="1">
                  <c:v>13604</c:v>
                </c:pt>
                <c:pt idx="2">
                  <c:v>13921</c:v>
                </c:pt>
                <c:pt idx="3">
                  <c:v>13513</c:v>
                </c:pt>
                <c:pt idx="4">
                  <c:v>13443</c:v>
                </c:pt>
                <c:pt idx="5">
                  <c:v>14031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F2-4D43-9025-540F6A35B35F}"/>
            </c:ext>
          </c:extLst>
        </c:ser>
        <c:ser>
          <c:idx val="3"/>
          <c:order val="3"/>
          <c:tx>
            <c:strRef>
              <c:f>'Table 8.32'!$S$12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8.32'!$T$12:$Y$12</c:f>
              <c:numCache>
                <c:formatCode>#,##0</c:formatCode>
                <c:ptCount val="6"/>
                <c:pt idx="0">
                  <c:v>2407</c:v>
                </c:pt>
                <c:pt idx="1">
                  <c:v>2381</c:v>
                </c:pt>
                <c:pt idx="2">
                  <c:v>2342</c:v>
                </c:pt>
                <c:pt idx="3">
                  <c:v>2244</c:v>
                </c:pt>
                <c:pt idx="4">
                  <c:v>2260</c:v>
                </c:pt>
                <c:pt idx="5">
                  <c:v>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F2-4D43-9025-540F6A35B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8.32'!$AA$15:$AA$33</c:f>
              <c:numCache>
                <c:formatCode>0.0%</c:formatCode>
                <c:ptCount val="19"/>
                <c:pt idx="0">
                  <c:v>6.6707391569945026E-2</c:v>
                </c:pt>
                <c:pt idx="1">
                  <c:v>3.2376298106291997E-3</c:v>
                </c:pt>
                <c:pt idx="2">
                  <c:v>3.6835675015271838E-2</c:v>
                </c:pt>
                <c:pt idx="3">
                  <c:v>1.0995723885155772E-2</c:v>
                </c:pt>
                <c:pt idx="4">
                  <c:v>6.102626756261454E-2</c:v>
                </c:pt>
                <c:pt idx="5">
                  <c:v>3.3231521075137445E-2</c:v>
                </c:pt>
                <c:pt idx="6">
                  <c:v>0.10006108735491753</c:v>
                </c:pt>
                <c:pt idx="7">
                  <c:v>7.9291386682956627E-2</c:v>
                </c:pt>
                <c:pt idx="8">
                  <c:v>4.2822235797189981E-2</c:v>
                </c:pt>
                <c:pt idx="9">
                  <c:v>7.2083078802687847E-3</c:v>
                </c:pt>
                <c:pt idx="10">
                  <c:v>3.0054978619425778E-2</c:v>
                </c:pt>
                <c:pt idx="11">
                  <c:v>9.8961514966401948E-3</c:v>
                </c:pt>
                <c:pt idx="12">
                  <c:v>3.5797189981673791E-2</c:v>
                </c:pt>
                <c:pt idx="13">
                  <c:v>6.0293219303604151E-2</c:v>
                </c:pt>
                <c:pt idx="14">
                  <c:v>5.5589492974954184E-2</c:v>
                </c:pt>
                <c:pt idx="15">
                  <c:v>6.9883934025656694E-2</c:v>
                </c:pt>
                <c:pt idx="16">
                  <c:v>0.11826511912034209</c:v>
                </c:pt>
                <c:pt idx="17">
                  <c:v>1.7654245571166769E-2</c:v>
                </c:pt>
                <c:pt idx="18">
                  <c:v>3.3598045204642636E-2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87-492F-ABF0-CF4B660A82A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87-492F-ABF0-CF4B660A8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8.32'!$Y$44:$Y$60</c:f>
              <c:numCache>
                <c:formatCode>#,##0</c:formatCode>
                <c:ptCount val="17"/>
                <c:pt idx="0">
                  <c:v>18</c:v>
                </c:pt>
                <c:pt idx="1">
                  <c:v>242</c:v>
                </c:pt>
                <c:pt idx="2">
                  <c:v>593</c:v>
                </c:pt>
                <c:pt idx="3">
                  <c:v>839</c:v>
                </c:pt>
                <c:pt idx="4">
                  <c:v>916</c:v>
                </c:pt>
                <c:pt idx="5">
                  <c:v>799</c:v>
                </c:pt>
                <c:pt idx="6">
                  <c:v>645</c:v>
                </c:pt>
                <c:pt idx="7">
                  <c:v>653</c:v>
                </c:pt>
                <c:pt idx="8">
                  <c:v>663</c:v>
                </c:pt>
                <c:pt idx="9">
                  <c:v>777</c:v>
                </c:pt>
                <c:pt idx="10">
                  <c:v>773</c:v>
                </c:pt>
                <c:pt idx="11">
                  <c:v>632</c:v>
                </c:pt>
                <c:pt idx="12">
                  <c:v>354</c:v>
                </c:pt>
                <c:pt idx="13">
                  <c:v>156</c:v>
                </c:pt>
                <c:pt idx="14">
                  <c:v>106</c:v>
                </c:pt>
                <c:pt idx="15">
                  <c:v>46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1-4635-AE7B-C858490507C3}"/>
            </c:ext>
          </c:extLst>
        </c:ser>
        <c:ser>
          <c:idx val="1"/>
          <c:order val="1"/>
          <c:tx>
            <c:strRef>
              <c:f>'Table 8.32'!$S$62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8.32'!$Y$63:$Y$79</c:f>
              <c:numCache>
                <c:formatCode>#,##0</c:formatCode>
                <c:ptCount val="17"/>
                <c:pt idx="0">
                  <c:v>18</c:v>
                </c:pt>
                <c:pt idx="1">
                  <c:v>337</c:v>
                </c:pt>
                <c:pt idx="2">
                  <c:v>650</c:v>
                </c:pt>
                <c:pt idx="3">
                  <c:v>803</c:v>
                </c:pt>
                <c:pt idx="4">
                  <c:v>841</c:v>
                </c:pt>
                <c:pt idx="5">
                  <c:v>687</c:v>
                </c:pt>
                <c:pt idx="6">
                  <c:v>625</c:v>
                </c:pt>
                <c:pt idx="7">
                  <c:v>733</c:v>
                </c:pt>
                <c:pt idx="8">
                  <c:v>796</c:v>
                </c:pt>
                <c:pt idx="9">
                  <c:v>790</c:v>
                </c:pt>
                <c:pt idx="10">
                  <c:v>820</c:v>
                </c:pt>
                <c:pt idx="11">
                  <c:v>519</c:v>
                </c:pt>
                <c:pt idx="12">
                  <c:v>242</c:v>
                </c:pt>
                <c:pt idx="13">
                  <c:v>108</c:v>
                </c:pt>
                <c:pt idx="14">
                  <c:v>80</c:v>
                </c:pt>
                <c:pt idx="15">
                  <c:v>44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1-4635-AE7B-C85849050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8.32'!$Y$83:$Y$90</c:f>
              <c:numCache>
                <c:formatCode>#,##0</c:formatCode>
                <c:ptCount val="8"/>
                <c:pt idx="0">
                  <c:v>589</c:v>
                </c:pt>
                <c:pt idx="1">
                  <c:v>556</c:v>
                </c:pt>
                <c:pt idx="2">
                  <c:v>995</c:v>
                </c:pt>
                <c:pt idx="3">
                  <c:v>284</c:v>
                </c:pt>
                <c:pt idx="4">
                  <c:v>245</c:v>
                </c:pt>
                <c:pt idx="5">
                  <c:v>369</c:v>
                </c:pt>
                <c:pt idx="6">
                  <c:v>524</c:v>
                </c:pt>
                <c:pt idx="7">
                  <c:v>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EC-49E3-AB4F-F95902B2A741}"/>
            </c:ext>
          </c:extLst>
        </c:ser>
        <c:ser>
          <c:idx val="1"/>
          <c:order val="1"/>
          <c:tx>
            <c:strRef>
              <c:f>'Table 8.32'!$S$92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8.32'!$Y$93:$Y$100</c:f>
              <c:numCache>
                <c:formatCode>#,##0</c:formatCode>
                <c:ptCount val="8"/>
                <c:pt idx="0">
                  <c:v>380</c:v>
                </c:pt>
                <c:pt idx="1">
                  <c:v>1182</c:v>
                </c:pt>
                <c:pt idx="2">
                  <c:v>174</c:v>
                </c:pt>
                <c:pt idx="3">
                  <c:v>729</c:v>
                </c:pt>
                <c:pt idx="4">
                  <c:v>909</c:v>
                </c:pt>
                <c:pt idx="5">
                  <c:v>613</c:v>
                </c:pt>
                <c:pt idx="6">
                  <c:v>43</c:v>
                </c:pt>
                <c:pt idx="7">
                  <c:v>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EC-49E3-AB4F-F95902B2A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8.4'!$AA$15:$AA$33</c:f>
              <c:numCache>
                <c:formatCode>0.0%</c:formatCode>
                <c:ptCount val="19"/>
                <c:pt idx="0">
                  <c:v>3.8950869021346702E-3</c:v>
                </c:pt>
                <c:pt idx="1">
                  <c:v>1.2407326424554303E-3</c:v>
                </c:pt>
                <c:pt idx="2">
                  <c:v>4.715801035299861E-2</c:v>
                </c:pt>
                <c:pt idx="3">
                  <c:v>6.2240030916616666E-3</c:v>
                </c:pt>
                <c:pt idx="4">
                  <c:v>6.0724709902470281E-2</c:v>
                </c:pt>
                <c:pt idx="5">
                  <c:v>4.0283131121032455E-2</c:v>
                </c:pt>
                <c:pt idx="6">
                  <c:v>8.0423883086373299E-2</c:v>
                </c:pt>
                <c:pt idx="7">
                  <c:v>5.1103946953594562E-2</c:v>
                </c:pt>
                <c:pt idx="8">
                  <c:v>2.7143569038635601E-2</c:v>
                </c:pt>
                <c:pt idx="9">
                  <c:v>2.0868716248512647E-2</c:v>
                </c:pt>
                <c:pt idx="10">
                  <c:v>4.6852912162230878E-2</c:v>
                </c:pt>
                <c:pt idx="11">
                  <c:v>1.6241393688535426E-2</c:v>
                </c:pt>
                <c:pt idx="12">
                  <c:v>9.5414374192761039E-2</c:v>
                </c:pt>
                <c:pt idx="13">
                  <c:v>7.1850623925800119E-2</c:v>
                </c:pt>
                <c:pt idx="14">
                  <c:v>5.8904290697556164E-2</c:v>
                </c:pt>
                <c:pt idx="15">
                  <c:v>0.11246936305667707</c:v>
                </c:pt>
                <c:pt idx="16">
                  <c:v>0.13369402719441872</c:v>
                </c:pt>
                <c:pt idx="17">
                  <c:v>2.3512900568499629E-2</c:v>
                </c:pt>
                <c:pt idx="18">
                  <c:v>2.9502995047239369E-2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9-4401-ACF9-4258B03FDD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99-4401-ACF9-4258B03FD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8.32'!$T$8:$Y$8</c:f>
              <c:numCache>
                <c:formatCode>General</c:formatCode>
                <c:ptCount val="6"/>
                <c:pt idx="0">
                  <c:v>29487</c:v>
                </c:pt>
                <c:pt idx="1">
                  <c:v>29987.94</c:v>
                </c:pt>
                <c:pt idx="2">
                  <c:v>30000</c:v>
                </c:pt>
                <c:pt idx="3">
                  <c:v>32509.33</c:v>
                </c:pt>
                <c:pt idx="4">
                  <c:v>33590.25</c:v>
                </c:pt>
                <c:pt idx="5">
                  <c:v>33431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C8-4F4B-B1C1-B3D15CB2CF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C8-4F4B-B1C1-B3D15CB2C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8.33'!$U$4:$Y$4</c:f>
              <c:numCache>
                <c:formatCode>#,##0</c:formatCode>
                <c:ptCount val="5"/>
                <c:pt idx="0">
                  <c:v>121547</c:v>
                </c:pt>
                <c:pt idx="1">
                  <c:v>124715</c:v>
                </c:pt>
                <c:pt idx="2">
                  <c:v>127727</c:v>
                </c:pt>
                <c:pt idx="3">
                  <c:v>132453</c:v>
                </c:pt>
                <c:pt idx="4">
                  <c:v>143568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11-42AC-BA5E-59A7379E2E98}"/>
            </c:ext>
          </c:extLst>
        </c:ser>
        <c:ser>
          <c:idx val="1"/>
          <c:order val="1"/>
          <c:tx>
            <c:strRef>
              <c:f>'Table 8.33'!$S$7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8.33'!$U$7:$Y$7</c:f>
              <c:numCache>
                <c:formatCode>#,##0</c:formatCode>
                <c:ptCount val="5"/>
                <c:pt idx="0">
                  <c:v>90274</c:v>
                </c:pt>
                <c:pt idx="1">
                  <c:v>92657</c:v>
                </c:pt>
                <c:pt idx="2">
                  <c:v>94834</c:v>
                </c:pt>
                <c:pt idx="3">
                  <c:v>98212</c:v>
                </c:pt>
                <c:pt idx="4">
                  <c:v>103805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11-42AC-BA5E-59A7379E2E98}"/>
            </c:ext>
          </c:extLst>
        </c:ser>
        <c:ser>
          <c:idx val="2"/>
          <c:order val="2"/>
          <c:tx>
            <c:strRef>
              <c:f>'Table 8.33'!$S$11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8.33'!$U$11:$Y$11</c:f>
              <c:numCache>
                <c:formatCode>#,##0</c:formatCode>
                <c:ptCount val="5"/>
                <c:pt idx="0">
                  <c:v>109969</c:v>
                </c:pt>
                <c:pt idx="1">
                  <c:v>112497</c:v>
                </c:pt>
                <c:pt idx="2">
                  <c:v>115011</c:v>
                </c:pt>
                <c:pt idx="3">
                  <c:v>118743</c:v>
                </c:pt>
                <c:pt idx="4">
                  <c:v>128485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11-42AC-BA5E-59A7379E2E98}"/>
            </c:ext>
          </c:extLst>
        </c:ser>
        <c:ser>
          <c:idx val="3"/>
          <c:order val="3"/>
          <c:tx>
            <c:strRef>
              <c:f>'Table 8.33'!$S$12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8.33'!$U$12:$Y$12</c:f>
              <c:numCache>
                <c:formatCode>#,##0</c:formatCode>
                <c:ptCount val="5"/>
                <c:pt idx="0">
                  <c:v>11578</c:v>
                </c:pt>
                <c:pt idx="1">
                  <c:v>12218</c:v>
                </c:pt>
                <c:pt idx="2">
                  <c:v>12716</c:v>
                </c:pt>
                <c:pt idx="3">
                  <c:v>13710</c:v>
                </c:pt>
                <c:pt idx="4">
                  <c:v>15083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11-42AC-BA5E-59A7379E2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8.33'!$AA$15:$AA$33</c:f>
              <c:numCache>
                <c:formatCode>0.0%</c:formatCode>
                <c:ptCount val="19"/>
                <c:pt idx="0">
                  <c:v>3.3712247854675134E-3</c:v>
                </c:pt>
                <c:pt idx="1">
                  <c:v>1.0935584531371893E-3</c:v>
                </c:pt>
                <c:pt idx="2">
                  <c:v>7.5114231583639807E-2</c:v>
                </c:pt>
                <c:pt idx="3">
                  <c:v>6.4429399309038227E-3</c:v>
                </c:pt>
                <c:pt idx="4">
                  <c:v>7.1339017051153461E-2</c:v>
                </c:pt>
                <c:pt idx="5">
                  <c:v>4.5309539730302016E-2</c:v>
                </c:pt>
                <c:pt idx="6">
                  <c:v>9.4763457037780011E-2</c:v>
                </c:pt>
                <c:pt idx="7">
                  <c:v>6.4791597013262009E-2</c:v>
                </c:pt>
                <c:pt idx="8">
                  <c:v>7.3017664103421379E-2</c:v>
                </c:pt>
                <c:pt idx="9">
                  <c:v>1.2656023626434859E-2</c:v>
                </c:pt>
                <c:pt idx="10">
                  <c:v>4.0447732085144322E-2</c:v>
                </c:pt>
                <c:pt idx="11">
                  <c:v>1.6988465396188566E-2</c:v>
                </c:pt>
                <c:pt idx="12">
                  <c:v>5.0129555332664659E-2</c:v>
                </c:pt>
                <c:pt idx="13">
                  <c:v>0.11587540398974702</c:v>
                </c:pt>
                <c:pt idx="14">
                  <c:v>5.1480831383038002E-2</c:v>
                </c:pt>
                <c:pt idx="15">
                  <c:v>5.8118800846985404E-2</c:v>
                </c:pt>
                <c:pt idx="16">
                  <c:v>9.3084809985512093E-2</c:v>
                </c:pt>
                <c:pt idx="17">
                  <c:v>1.3624205951186893E-2</c:v>
                </c:pt>
                <c:pt idx="18">
                  <c:v>3.0034548088710575E-2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BC-4CB9-B37F-201DED0BEED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BC-4CB9-B37F-201DED0BE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8.33'!$Y$44:$Y$60</c:f>
              <c:numCache>
                <c:formatCode>#,##0</c:formatCode>
                <c:ptCount val="17"/>
                <c:pt idx="0">
                  <c:v>11</c:v>
                </c:pt>
                <c:pt idx="1">
                  <c:v>1168</c:v>
                </c:pt>
                <c:pt idx="2">
                  <c:v>4539</c:v>
                </c:pt>
                <c:pt idx="3">
                  <c:v>8588</c:v>
                </c:pt>
                <c:pt idx="4">
                  <c:v>11588</c:v>
                </c:pt>
                <c:pt idx="5">
                  <c:v>11103</c:v>
                </c:pt>
                <c:pt idx="6">
                  <c:v>9401</c:v>
                </c:pt>
                <c:pt idx="7">
                  <c:v>7690</c:v>
                </c:pt>
                <c:pt idx="8">
                  <c:v>7298</c:v>
                </c:pt>
                <c:pt idx="9">
                  <c:v>6716</c:v>
                </c:pt>
                <c:pt idx="10">
                  <c:v>5285</c:v>
                </c:pt>
                <c:pt idx="11">
                  <c:v>3393</c:v>
                </c:pt>
                <c:pt idx="12">
                  <c:v>1492</c:v>
                </c:pt>
                <c:pt idx="13">
                  <c:v>517</c:v>
                </c:pt>
                <c:pt idx="14">
                  <c:v>158</c:v>
                </c:pt>
                <c:pt idx="15">
                  <c:v>67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22-45A7-B582-A06AA1CA303D}"/>
            </c:ext>
          </c:extLst>
        </c:ser>
        <c:ser>
          <c:idx val="1"/>
          <c:order val="1"/>
          <c:tx>
            <c:strRef>
              <c:f>'Table 8.33'!$S$62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8.33'!$Y$63:$Y$79</c:f>
              <c:numCache>
                <c:formatCode>#,##0</c:formatCode>
                <c:ptCount val="17"/>
                <c:pt idx="0">
                  <c:v>27</c:v>
                </c:pt>
                <c:pt idx="1">
                  <c:v>1422</c:v>
                </c:pt>
                <c:pt idx="2">
                  <c:v>4345</c:v>
                </c:pt>
                <c:pt idx="3">
                  <c:v>7740</c:v>
                </c:pt>
                <c:pt idx="4">
                  <c:v>9288</c:v>
                </c:pt>
                <c:pt idx="5">
                  <c:v>8224</c:v>
                </c:pt>
                <c:pt idx="6">
                  <c:v>6955</c:v>
                </c:pt>
                <c:pt idx="7">
                  <c:v>6030</c:v>
                </c:pt>
                <c:pt idx="8">
                  <c:v>6387</c:v>
                </c:pt>
                <c:pt idx="9">
                  <c:v>5599</c:v>
                </c:pt>
                <c:pt idx="10">
                  <c:v>4360</c:v>
                </c:pt>
                <c:pt idx="11">
                  <c:v>2621</c:v>
                </c:pt>
                <c:pt idx="12">
                  <c:v>981</c:v>
                </c:pt>
                <c:pt idx="13">
                  <c:v>284</c:v>
                </c:pt>
                <c:pt idx="14">
                  <c:v>112</c:v>
                </c:pt>
                <c:pt idx="15">
                  <c:v>77</c:v>
                </c:pt>
                <c:pt idx="16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22-45A7-B582-A06AA1CA3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8.33'!$Y$83:$Y$90</c:f>
              <c:numCache>
                <c:formatCode>#,##0</c:formatCode>
                <c:ptCount val="8"/>
                <c:pt idx="0">
                  <c:v>6175</c:v>
                </c:pt>
                <c:pt idx="1">
                  <c:v>5671</c:v>
                </c:pt>
                <c:pt idx="2">
                  <c:v>10059</c:v>
                </c:pt>
                <c:pt idx="3">
                  <c:v>3027</c:v>
                </c:pt>
                <c:pt idx="4">
                  <c:v>3473</c:v>
                </c:pt>
                <c:pt idx="5">
                  <c:v>2861</c:v>
                </c:pt>
                <c:pt idx="6">
                  <c:v>7042</c:v>
                </c:pt>
                <c:pt idx="7">
                  <c:v>7021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EB-4289-9329-AFD08E888CB6}"/>
            </c:ext>
          </c:extLst>
        </c:ser>
        <c:ser>
          <c:idx val="1"/>
          <c:order val="1"/>
          <c:tx>
            <c:strRef>
              <c:f>'Table 8.33'!$S$92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8.33'!$Y$93:$Y$100</c:f>
              <c:numCache>
                <c:formatCode>#,##0</c:formatCode>
                <c:ptCount val="8"/>
                <c:pt idx="0">
                  <c:v>4218</c:v>
                </c:pt>
                <c:pt idx="1">
                  <c:v>7461</c:v>
                </c:pt>
                <c:pt idx="2">
                  <c:v>1551</c:v>
                </c:pt>
                <c:pt idx="3">
                  <c:v>6926</c:v>
                </c:pt>
                <c:pt idx="4">
                  <c:v>9354</c:v>
                </c:pt>
                <c:pt idx="5">
                  <c:v>5406</c:v>
                </c:pt>
                <c:pt idx="6">
                  <c:v>786</c:v>
                </c:pt>
                <c:pt idx="7">
                  <c:v>3156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EB-4289-9329-AFD08E888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8.33'!$U$8:$Y$8</c:f>
              <c:numCache>
                <c:formatCode>General</c:formatCode>
                <c:ptCount val="5"/>
                <c:pt idx="0">
                  <c:v>39100</c:v>
                </c:pt>
                <c:pt idx="1">
                  <c:v>39158</c:v>
                </c:pt>
                <c:pt idx="2">
                  <c:v>41032</c:v>
                </c:pt>
                <c:pt idx="3">
                  <c:v>42402</c:v>
                </c:pt>
                <c:pt idx="4">
                  <c:v>42512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91-49CC-98E6-7D102CE1F9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91-49CC-98E6-7D102CE1F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8.33'!$T$4:$Y$4</c:f>
              <c:numCache>
                <c:formatCode>#,##0</c:formatCode>
                <c:ptCount val="6"/>
                <c:pt idx="0">
                  <c:v>119204</c:v>
                </c:pt>
                <c:pt idx="1">
                  <c:v>121547</c:v>
                </c:pt>
                <c:pt idx="2">
                  <c:v>124715</c:v>
                </c:pt>
                <c:pt idx="3">
                  <c:v>127727</c:v>
                </c:pt>
                <c:pt idx="4">
                  <c:v>132453</c:v>
                </c:pt>
                <c:pt idx="5">
                  <c:v>143568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1-426F-B10B-AD7D17CC63E1}"/>
            </c:ext>
          </c:extLst>
        </c:ser>
        <c:ser>
          <c:idx val="1"/>
          <c:order val="1"/>
          <c:tx>
            <c:strRef>
              <c:f>'Table 8.33'!$S$7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8.33'!$T$7:$Y$7</c:f>
              <c:numCache>
                <c:formatCode>#,##0</c:formatCode>
                <c:ptCount val="6"/>
                <c:pt idx="0">
                  <c:v>88517</c:v>
                </c:pt>
                <c:pt idx="1">
                  <c:v>90274</c:v>
                </c:pt>
                <c:pt idx="2">
                  <c:v>92657</c:v>
                </c:pt>
                <c:pt idx="3">
                  <c:v>94834</c:v>
                </c:pt>
                <c:pt idx="4">
                  <c:v>98212</c:v>
                </c:pt>
                <c:pt idx="5">
                  <c:v>103805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1-426F-B10B-AD7D17CC63E1}"/>
            </c:ext>
          </c:extLst>
        </c:ser>
        <c:ser>
          <c:idx val="2"/>
          <c:order val="2"/>
          <c:tx>
            <c:strRef>
              <c:f>'Table 8.33'!$S$11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8.33'!$T$11:$Y$11</c:f>
              <c:numCache>
                <c:formatCode>#,##0</c:formatCode>
                <c:ptCount val="6"/>
                <c:pt idx="0">
                  <c:v>107945</c:v>
                </c:pt>
                <c:pt idx="1">
                  <c:v>109969</c:v>
                </c:pt>
                <c:pt idx="2">
                  <c:v>112497</c:v>
                </c:pt>
                <c:pt idx="3">
                  <c:v>115011</c:v>
                </c:pt>
                <c:pt idx="4">
                  <c:v>118743</c:v>
                </c:pt>
                <c:pt idx="5">
                  <c:v>128485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71-426F-B10B-AD7D17CC63E1}"/>
            </c:ext>
          </c:extLst>
        </c:ser>
        <c:ser>
          <c:idx val="3"/>
          <c:order val="3"/>
          <c:tx>
            <c:strRef>
              <c:f>'Table 8.33'!$S$12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8.33'!$T$12:$Y$12</c:f>
              <c:numCache>
                <c:formatCode>#,##0</c:formatCode>
                <c:ptCount val="6"/>
                <c:pt idx="0">
                  <c:v>11259</c:v>
                </c:pt>
                <c:pt idx="1">
                  <c:v>11578</c:v>
                </c:pt>
                <c:pt idx="2">
                  <c:v>12218</c:v>
                </c:pt>
                <c:pt idx="3">
                  <c:v>12716</c:v>
                </c:pt>
                <c:pt idx="4">
                  <c:v>13710</c:v>
                </c:pt>
                <c:pt idx="5">
                  <c:v>15083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71-426F-B10B-AD7D17CC6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8.33'!$AA$15:$AA$33</c:f>
              <c:numCache>
                <c:formatCode>0.0%</c:formatCode>
                <c:ptCount val="19"/>
                <c:pt idx="0">
                  <c:v>3.3712247854675134E-3</c:v>
                </c:pt>
                <c:pt idx="1">
                  <c:v>1.0935584531371893E-3</c:v>
                </c:pt>
                <c:pt idx="2">
                  <c:v>7.5114231583639807E-2</c:v>
                </c:pt>
                <c:pt idx="3">
                  <c:v>6.4429399309038227E-3</c:v>
                </c:pt>
                <c:pt idx="4">
                  <c:v>7.1339017051153461E-2</c:v>
                </c:pt>
                <c:pt idx="5">
                  <c:v>4.5309539730302016E-2</c:v>
                </c:pt>
                <c:pt idx="6">
                  <c:v>9.4763457037780011E-2</c:v>
                </c:pt>
                <c:pt idx="7">
                  <c:v>6.4791597013262009E-2</c:v>
                </c:pt>
                <c:pt idx="8">
                  <c:v>7.3017664103421379E-2</c:v>
                </c:pt>
                <c:pt idx="9">
                  <c:v>1.2656023626434859E-2</c:v>
                </c:pt>
                <c:pt idx="10">
                  <c:v>4.0447732085144322E-2</c:v>
                </c:pt>
                <c:pt idx="11">
                  <c:v>1.6988465396188566E-2</c:v>
                </c:pt>
                <c:pt idx="12">
                  <c:v>5.0129555332664659E-2</c:v>
                </c:pt>
                <c:pt idx="13">
                  <c:v>0.11587540398974702</c:v>
                </c:pt>
                <c:pt idx="14">
                  <c:v>5.1480831383038002E-2</c:v>
                </c:pt>
                <c:pt idx="15">
                  <c:v>5.8118800846985404E-2</c:v>
                </c:pt>
                <c:pt idx="16">
                  <c:v>9.3084809985512093E-2</c:v>
                </c:pt>
                <c:pt idx="17">
                  <c:v>1.3624205951186893E-2</c:v>
                </c:pt>
                <c:pt idx="18">
                  <c:v>3.0034548088710575E-2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6F-49BF-9CBF-2A963EDEF9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6F-49BF-9CBF-2A963EDEF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8.33'!$Y$44:$Y$60</c:f>
              <c:numCache>
                <c:formatCode>#,##0</c:formatCode>
                <c:ptCount val="17"/>
                <c:pt idx="0">
                  <c:v>11</c:v>
                </c:pt>
                <c:pt idx="1">
                  <c:v>1168</c:v>
                </c:pt>
                <c:pt idx="2">
                  <c:v>4539</c:v>
                </c:pt>
                <c:pt idx="3">
                  <c:v>8588</c:v>
                </c:pt>
                <c:pt idx="4">
                  <c:v>11588</c:v>
                </c:pt>
                <c:pt idx="5">
                  <c:v>11103</c:v>
                </c:pt>
                <c:pt idx="6">
                  <c:v>9401</c:v>
                </c:pt>
                <c:pt idx="7">
                  <c:v>7690</c:v>
                </c:pt>
                <c:pt idx="8">
                  <c:v>7298</c:v>
                </c:pt>
                <c:pt idx="9">
                  <c:v>6716</c:v>
                </c:pt>
                <c:pt idx="10">
                  <c:v>5285</c:v>
                </c:pt>
                <c:pt idx="11">
                  <c:v>3393</c:v>
                </c:pt>
                <c:pt idx="12">
                  <c:v>1492</c:v>
                </c:pt>
                <c:pt idx="13">
                  <c:v>517</c:v>
                </c:pt>
                <c:pt idx="14">
                  <c:v>158</c:v>
                </c:pt>
                <c:pt idx="15">
                  <c:v>67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2-4EF0-B6F4-BDB1FA465A97}"/>
            </c:ext>
          </c:extLst>
        </c:ser>
        <c:ser>
          <c:idx val="1"/>
          <c:order val="1"/>
          <c:tx>
            <c:strRef>
              <c:f>'Table 8.33'!$S$62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8.33'!$Y$63:$Y$79</c:f>
              <c:numCache>
                <c:formatCode>#,##0</c:formatCode>
                <c:ptCount val="17"/>
                <c:pt idx="0">
                  <c:v>27</c:v>
                </c:pt>
                <c:pt idx="1">
                  <c:v>1422</c:v>
                </c:pt>
                <c:pt idx="2">
                  <c:v>4345</c:v>
                </c:pt>
                <c:pt idx="3">
                  <c:v>7740</c:v>
                </c:pt>
                <c:pt idx="4">
                  <c:v>9288</c:v>
                </c:pt>
                <c:pt idx="5">
                  <c:v>8224</c:v>
                </c:pt>
                <c:pt idx="6">
                  <c:v>6955</c:v>
                </c:pt>
                <c:pt idx="7">
                  <c:v>6030</c:v>
                </c:pt>
                <c:pt idx="8">
                  <c:v>6387</c:v>
                </c:pt>
                <c:pt idx="9">
                  <c:v>5599</c:v>
                </c:pt>
                <c:pt idx="10">
                  <c:v>4360</c:v>
                </c:pt>
                <c:pt idx="11">
                  <c:v>2621</c:v>
                </c:pt>
                <c:pt idx="12">
                  <c:v>981</c:v>
                </c:pt>
                <c:pt idx="13">
                  <c:v>284</c:v>
                </c:pt>
                <c:pt idx="14">
                  <c:v>112</c:v>
                </c:pt>
                <c:pt idx="15">
                  <c:v>77</c:v>
                </c:pt>
                <c:pt idx="16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2-4EF0-B6F4-BDB1FA465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8.33'!$Y$83:$Y$90</c:f>
              <c:numCache>
                <c:formatCode>#,##0</c:formatCode>
                <c:ptCount val="8"/>
                <c:pt idx="0">
                  <c:v>6175</c:v>
                </c:pt>
                <c:pt idx="1">
                  <c:v>5671</c:v>
                </c:pt>
                <c:pt idx="2">
                  <c:v>10059</c:v>
                </c:pt>
                <c:pt idx="3">
                  <c:v>3027</c:v>
                </c:pt>
                <c:pt idx="4">
                  <c:v>3473</c:v>
                </c:pt>
                <c:pt idx="5">
                  <c:v>2861</c:v>
                </c:pt>
                <c:pt idx="6">
                  <c:v>7042</c:v>
                </c:pt>
                <c:pt idx="7">
                  <c:v>7021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8E-49C0-9381-D09291F7066F}"/>
            </c:ext>
          </c:extLst>
        </c:ser>
        <c:ser>
          <c:idx val="1"/>
          <c:order val="1"/>
          <c:tx>
            <c:strRef>
              <c:f>'Table 8.33'!$S$92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8.33'!$Y$93:$Y$100</c:f>
              <c:numCache>
                <c:formatCode>#,##0</c:formatCode>
                <c:ptCount val="8"/>
                <c:pt idx="0">
                  <c:v>4218</c:v>
                </c:pt>
                <c:pt idx="1">
                  <c:v>7461</c:v>
                </c:pt>
                <c:pt idx="2">
                  <c:v>1551</c:v>
                </c:pt>
                <c:pt idx="3">
                  <c:v>6926</c:v>
                </c:pt>
                <c:pt idx="4">
                  <c:v>9354</c:v>
                </c:pt>
                <c:pt idx="5">
                  <c:v>5406</c:v>
                </c:pt>
                <c:pt idx="6">
                  <c:v>786</c:v>
                </c:pt>
                <c:pt idx="7">
                  <c:v>3156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8E-49C0-9381-D09291F70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8.4'!$Y$44:$Y$60</c:f>
              <c:numCache>
                <c:formatCode>#,##0</c:formatCode>
                <c:ptCount val="17"/>
                <c:pt idx="0">
                  <c:v>16</c:v>
                </c:pt>
                <c:pt idx="1">
                  <c:v>558</c:v>
                </c:pt>
                <c:pt idx="2">
                  <c:v>2365</c:v>
                </c:pt>
                <c:pt idx="3">
                  <c:v>4407</c:v>
                </c:pt>
                <c:pt idx="4">
                  <c:v>6022</c:v>
                </c:pt>
                <c:pt idx="5">
                  <c:v>5957</c:v>
                </c:pt>
                <c:pt idx="6">
                  <c:v>5645</c:v>
                </c:pt>
                <c:pt idx="7">
                  <c:v>5218</c:v>
                </c:pt>
                <c:pt idx="8">
                  <c:v>4819</c:v>
                </c:pt>
                <c:pt idx="9">
                  <c:v>3976</c:v>
                </c:pt>
                <c:pt idx="10">
                  <c:v>3892</c:v>
                </c:pt>
                <c:pt idx="11">
                  <c:v>2907</c:v>
                </c:pt>
                <c:pt idx="12">
                  <c:v>1749</c:v>
                </c:pt>
                <c:pt idx="13">
                  <c:v>709</c:v>
                </c:pt>
                <c:pt idx="14">
                  <c:v>249</c:v>
                </c:pt>
                <c:pt idx="15">
                  <c:v>146</c:v>
                </c:pt>
                <c:pt idx="16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3B-41D0-A6F8-AE84C786B4BD}"/>
            </c:ext>
          </c:extLst>
        </c:ser>
        <c:ser>
          <c:idx val="1"/>
          <c:order val="1"/>
          <c:tx>
            <c:strRef>
              <c:f>'Table 8.4'!$S$62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8.4'!$Y$63:$Y$79</c:f>
              <c:numCache>
                <c:formatCode>#,##0</c:formatCode>
                <c:ptCount val="17"/>
                <c:pt idx="0">
                  <c:v>11</c:v>
                </c:pt>
                <c:pt idx="1">
                  <c:v>749</c:v>
                </c:pt>
                <c:pt idx="2">
                  <c:v>2506</c:v>
                </c:pt>
                <c:pt idx="3">
                  <c:v>4778</c:v>
                </c:pt>
                <c:pt idx="4">
                  <c:v>6023</c:v>
                </c:pt>
                <c:pt idx="5">
                  <c:v>5715</c:v>
                </c:pt>
                <c:pt idx="6">
                  <c:v>5378</c:v>
                </c:pt>
                <c:pt idx="7">
                  <c:v>5147</c:v>
                </c:pt>
                <c:pt idx="8">
                  <c:v>5059</c:v>
                </c:pt>
                <c:pt idx="9">
                  <c:v>4494</c:v>
                </c:pt>
                <c:pt idx="10">
                  <c:v>4203</c:v>
                </c:pt>
                <c:pt idx="11">
                  <c:v>3002</c:v>
                </c:pt>
                <c:pt idx="12">
                  <c:v>1424</c:v>
                </c:pt>
                <c:pt idx="13">
                  <c:v>521</c:v>
                </c:pt>
                <c:pt idx="14">
                  <c:v>238</c:v>
                </c:pt>
                <c:pt idx="15">
                  <c:v>152</c:v>
                </c:pt>
                <c:pt idx="16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3B-41D0-A6F8-AE84C786B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8.33'!$T$8:$Y$8</c:f>
              <c:numCache>
                <c:formatCode>General</c:formatCode>
                <c:ptCount val="6"/>
                <c:pt idx="0">
                  <c:v>38192.21</c:v>
                </c:pt>
                <c:pt idx="1">
                  <c:v>39100</c:v>
                </c:pt>
                <c:pt idx="2">
                  <c:v>39158</c:v>
                </c:pt>
                <c:pt idx="3">
                  <c:v>41032</c:v>
                </c:pt>
                <c:pt idx="4">
                  <c:v>42402</c:v>
                </c:pt>
                <c:pt idx="5">
                  <c:v>42512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A-408A-A908-8C6CC3A899D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A-408A-A908-8C6CC3A89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8.34'!$U$4:$Y$4</c:f>
              <c:numCache>
                <c:formatCode>#,##0</c:formatCode>
                <c:ptCount val="5"/>
                <c:pt idx="0">
                  <c:v>12596</c:v>
                </c:pt>
                <c:pt idx="1">
                  <c:v>12471</c:v>
                </c:pt>
                <c:pt idx="2">
                  <c:v>12629</c:v>
                </c:pt>
                <c:pt idx="3">
                  <c:v>12496</c:v>
                </c:pt>
                <c:pt idx="4">
                  <c:v>13092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D-4AAF-8636-CB00E6D1C111}"/>
            </c:ext>
          </c:extLst>
        </c:ser>
        <c:ser>
          <c:idx val="1"/>
          <c:order val="1"/>
          <c:tx>
            <c:strRef>
              <c:f>'Table 8.34'!$S$7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8.34'!$U$7:$Y$7</c:f>
              <c:numCache>
                <c:formatCode>#,##0</c:formatCode>
                <c:ptCount val="5"/>
                <c:pt idx="0">
                  <c:v>8552</c:v>
                </c:pt>
                <c:pt idx="1">
                  <c:v>8615</c:v>
                </c:pt>
                <c:pt idx="2">
                  <c:v>8705</c:v>
                </c:pt>
                <c:pt idx="3">
                  <c:v>8779</c:v>
                </c:pt>
                <c:pt idx="4">
                  <c:v>8974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FD-4AAF-8636-CB00E6D1C111}"/>
            </c:ext>
          </c:extLst>
        </c:ser>
        <c:ser>
          <c:idx val="2"/>
          <c:order val="2"/>
          <c:tx>
            <c:strRef>
              <c:f>'Table 8.34'!$S$11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8.34'!$U$11:$Y$11</c:f>
              <c:numCache>
                <c:formatCode>#,##0</c:formatCode>
                <c:ptCount val="5"/>
                <c:pt idx="0">
                  <c:v>10536</c:v>
                </c:pt>
                <c:pt idx="1">
                  <c:v>10374</c:v>
                </c:pt>
                <c:pt idx="2">
                  <c:v>10542</c:v>
                </c:pt>
                <c:pt idx="3">
                  <c:v>10390</c:v>
                </c:pt>
                <c:pt idx="4">
                  <c:v>10912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D-4AAF-8636-CB00E6D1C111}"/>
            </c:ext>
          </c:extLst>
        </c:ser>
        <c:ser>
          <c:idx val="3"/>
          <c:order val="3"/>
          <c:tx>
            <c:strRef>
              <c:f>'Table 8.34'!$S$12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8.34'!$U$12:$Y$12</c:f>
              <c:numCache>
                <c:formatCode>#,##0</c:formatCode>
                <c:ptCount val="5"/>
                <c:pt idx="0">
                  <c:v>2061</c:v>
                </c:pt>
                <c:pt idx="1">
                  <c:v>2099</c:v>
                </c:pt>
                <c:pt idx="2">
                  <c:v>2086</c:v>
                </c:pt>
                <c:pt idx="3">
                  <c:v>2104</c:v>
                </c:pt>
                <c:pt idx="4">
                  <c:v>2180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FD-4AAF-8636-CB00E6D1C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8.34'!$AA$15:$AA$33</c:f>
              <c:numCache>
                <c:formatCode>0.0%</c:formatCode>
                <c:ptCount val="19"/>
                <c:pt idx="0">
                  <c:v>5.8050717995722576E-2</c:v>
                </c:pt>
                <c:pt idx="1">
                  <c:v>2.673388328750382E-3</c:v>
                </c:pt>
                <c:pt idx="2">
                  <c:v>8.577757409104797E-2</c:v>
                </c:pt>
                <c:pt idx="3">
                  <c:v>6.416131989000917E-3</c:v>
                </c:pt>
                <c:pt idx="4">
                  <c:v>5.644668499847235E-2</c:v>
                </c:pt>
                <c:pt idx="5">
                  <c:v>2.3907729911396274E-2</c:v>
                </c:pt>
                <c:pt idx="6">
                  <c:v>8.7839902230369693E-2</c:v>
                </c:pt>
                <c:pt idx="7">
                  <c:v>6.7445768408188209E-2</c:v>
                </c:pt>
                <c:pt idx="8">
                  <c:v>3.9566147265505655E-2</c:v>
                </c:pt>
                <c:pt idx="9">
                  <c:v>4.5065688970363582E-3</c:v>
                </c:pt>
                <c:pt idx="10">
                  <c:v>2.6428353192789491E-2</c:v>
                </c:pt>
                <c:pt idx="11">
                  <c:v>1.2755881454323251E-2</c:v>
                </c:pt>
                <c:pt idx="12">
                  <c:v>4.6669721967613813E-2</c:v>
                </c:pt>
                <c:pt idx="13">
                  <c:v>4.5600366636113658E-2</c:v>
                </c:pt>
                <c:pt idx="14">
                  <c:v>7.4625725633974946E-2</c:v>
                </c:pt>
                <c:pt idx="15">
                  <c:v>8.4326306141154897E-2</c:v>
                </c:pt>
                <c:pt idx="16">
                  <c:v>0.11487931561258784</c:v>
                </c:pt>
                <c:pt idx="17">
                  <c:v>1.4283531927894898E-2</c:v>
                </c:pt>
                <c:pt idx="18">
                  <c:v>2.192178429575313E-2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B9-43CE-B004-37E7EF3553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B9-43CE-B004-37E7EF355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8.34'!$Y$44:$Y$60</c:f>
              <c:numCache>
                <c:formatCode>#,##0</c:formatCode>
                <c:ptCount val="17"/>
                <c:pt idx="0">
                  <c:v>0</c:v>
                </c:pt>
                <c:pt idx="1">
                  <c:v>147</c:v>
                </c:pt>
                <c:pt idx="2">
                  <c:v>383</c:v>
                </c:pt>
                <c:pt idx="3">
                  <c:v>483</c:v>
                </c:pt>
                <c:pt idx="4">
                  <c:v>491</c:v>
                </c:pt>
                <c:pt idx="5">
                  <c:v>496</c:v>
                </c:pt>
                <c:pt idx="6">
                  <c:v>509</c:v>
                </c:pt>
                <c:pt idx="7">
                  <c:v>594</c:v>
                </c:pt>
                <c:pt idx="8">
                  <c:v>721</c:v>
                </c:pt>
                <c:pt idx="9">
                  <c:v>701</c:v>
                </c:pt>
                <c:pt idx="10">
                  <c:v>717</c:v>
                </c:pt>
                <c:pt idx="11">
                  <c:v>578</c:v>
                </c:pt>
                <c:pt idx="12">
                  <c:v>353</c:v>
                </c:pt>
                <c:pt idx="13">
                  <c:v>160</c:v>
                </c:pt>
                <c:pt idx="14">
                  <c:v>63</c:v>
                </c:pt>
                <c:pt idx="15">
                  <c:v>29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A-461B-8C11-CDB4EDA34BE2}"/>
            </c:ext>
          </c:extLst>
        </c:ser>
        <c:ser>
          <c:idx val="1"/>
          <c:order val="1"/>
          <c:tx>
            <c:strRef>
              <c:f>'Table 8.34'!$S$62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8.34'!$Y$63:$Y$79</c:f>
              <c:numCache>
                <c:formatCode>#,##0</c:formatCode>
                <c:ptCount val="17"/>
                <c:pt idx="0">
                  <c:v>9</c:v>
                </c:pt>
                <c:pt idx="1">
                  <c:v>198</c:v>
                </c:pt>
                <c:pt idx="2">
                  <c:v>424</c:v>
                </c:pt>
                <c:pt idx="3">
                  <c:v>520</c:v>
                </c:pt>
                <c:pt idx="4">
                  <c:v>464</c:v>
                </c:pt>
                <c:pt idx="5">
                  <c:v>450</c:v>
                </c:pt>
                <c:pt idx="6">
                  <c:v>618</c:v>
                </c:pt>
                <c:pt idx="7">
                  <c:v>664</c:v>
                </c:pt>
                <c:pt idx="8">
                  <c:v>781</c:v>
                </c:pt>
                <c:pt idx="9">
                  <c:v>765</c:v>
                </c:pt>
                <c:pt idx="10">
                  <c:v>789</c:v>
                </c:pt>
                <c:pt idx="11">
                  <c:v>557</c:v>
                </c:pt>
                <c:pt idx="12">
                  <c:v>229</c:v>
                </c:pt>
                <c:pt idx="13">
                  <c:v>95</c:v>
                </c:pt>
                <c:pt idx="14">
                  <c:v>35</c:v>
                </c:pt>
                <c:pt idx="15">
                  <c:v>30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A-461B-8C11-CDB4EDA34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8.34'!$Y$83:$Y$90</c:f>
              <c:numCache>
                <c:formatCode>#,##0</c:formatCode>
                <c:ptCount val="8"/>
                <c:pt idx="0">
                  <c:v>465</c:v>
                </c:pt>
                <c:pt idx="1">
                  <c:v>517</c:v>
                </c:pt>
                <c:pt idx="2">
                  <c:v>813</c:v>
                </c:pt>
                <c:pt idx="3">
                  <c:v>242</c:v>
                </c:pt>
                <c:pt idx="4">
                  <c:v>140</c:v>
                </c:pt>
                <c:pt idx="5">
                  <c:v>175</c:v>
                </c:pt>
                <c:pt idx="6">
                  <c:v>453</c:v>
                </c:pt>
                <c:pt idx="7">
                  <c:v>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16-49CB-B5D9-3E911DED83AF}"/>
            </c:ext>
          </c:extLst>
        </c:ser>
        <c:ser>
          <c:idx val="1"/>
          <c:order val="1"/>
          <c:tx>
            <c:strRef>
              <c:f>'Table 8.34'!$S$92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8.34'!$Y$93:$Y$100</c:f>
              <c:numCache>
                <c:formatCode>#,##0</c:formatCode>
                <c:ptCount val="8"/>
                <c:pt idx="0">
                  <c:v>305</c:v>
                </c:pt>
                <c:pt idx="1">
                  <c:v>1013</c:v>
                </c:pt>
                <c:pt idx="2">
                  <c:v>150</c:v>
                </c:pt>
                <c:pt idx="3">
                  <c:v>572</c:v>
                </c:pt>
                <c:pt idx="4">
                  <c:v>700</c:v>
                </c:pt>
                <c:pt idx="5">
                  <c:v>432</c:v>
                </c:pt>
                <c:pt idx="6">
                  <c:v>41</c:v>
                </c:pt>
                <c:pt idx="7">
                  <c:v>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16-49CB-B5D9-3E911DED8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8.34'!$U$8:$Y$8</c:f>
              <c:numCache>
                <c:formatCode>General</c:formatCode>
                <c:ptCount val="5"/>
                <c:pt idx="0">
                  <c:v>32316.25</c:v>
                </c:pt>
                <c:pt idx="1">
                  <c:v>34118</c:v>
                </c:pt>
                <c:pt idx="2">
                  <c:v>36895</c:v>
                </c:pt>
                <c:pt idx="3">
                  <c:v>38774.74</c:v>
                </c:pt>
                <c:pt idx="4">
                  <c:v>37907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28-4822-8D80-62B0EA4B790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28-4822-8D80-62B0EA4B7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8.34'!$T$4:$Y$4</c:f>
              <c:numCache>
                <c:formatCode>#,##0</c:formatCode>
                <c:ptCount val="6"/>
                <c:pt idx="0">
                  <c:v>12442</c:v>
                </c:pt>
                <c:pt idx="1">
                  <c:v>12596</c:v>
                </c:pt>
                <c:pt idx="2">
                  <c:v>12471</c:v>
                </c:pt>
                <c:pt idx="3">
                  <c:v>12629</c:v>
                </c:pt>
                <c:pt idx="4">
                  <c:v>12496</c:v>
                </c:pt>
                <c:pt idx="5">
                  <c:v>13092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1-49CE-9A0E-A94B36DD8535}"/>
            </c:ext>
          </c:extLst>
        </c:ser>
        <c:ser>
          <c:idx val="1"/>
          <c:order val="1"/>
          <c:tx>
            <c:strRef>
              <c:f>'Table 8.34'!$S$7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8.34'!$T$7:$Y$7</c:f>
              <c:numCache>
                <c:formatCode>#,##0</c:formatCode>
                <c:ptCount val="6"/>
                <c:pt idx="0">
                  <c:v>8537</c:v>
                </c:pt>
                <c:pt idx="1">
                  <c:v>8552</c:v>
                </c:pt>
                <c:pt idx="2">
                  <c:v>8615</c:v>
                </c:pt>
                <c:pt idx="3">
                  <c:v>8705</c:v>
                </c:pt>
                <c:pt idx="4">
                  <c:v>8779</c:v>
                </c:pt>
                <c:pt idx="5">
                  <c:v>8974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1-49CE-9A0E-A94B36DD8535}"/>
            </c:ext>
          </c:extLst>
        </c:ser>
        <c:ser>
          <c:idx val="2"/>
          <c:order val="2"/>
          <c:tx>
            <c:strRef>
              <c:f>'Table 8.34'!$S$11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8.34'!$T$11:$Y$11</c:f>
              <c:numCache>
                <c:formatCode>#,##0</c:formatCode>
                <c:ptCount val="6"/>
                <c:pt idx="0">
                  <c:v>10396</c:v>
                </c:pt>
                <c:pt idx="1">
                  <c:v>10536</c:v>
                </c:pt>
                <c:pt idx="2">
                  <c:v>10374</c:v>
                </c:pt>
                <c:pt idx="3">
                  <c:v>10542</c:v>
                </c:pt>
                <c:pt idx="4">
                  <c:v>10390</c:v>
                </c:pt>
                <c:pt idx="5">
                  <c:v>10912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E1-49CE-9A0E-A94B36DD8535}"/>
            </c:ext>
          </c:extLst>
        </c:ser>
        <c:ser>
          <c:idx val="3"/>
          <c:order val="3"/>
          <c:tx>
            <c:strRef>
              <c:f>'Table 8.34'!$S$12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8.34'!$T$12:$Y$12</c:f>
              <c:numCache>
                <c:formatCode>#,##0</c:formatCode>
                <c:ptCount val="6"/>
                <c:pt idx="0">
                  <c:v>2044</c:v>
                </c:pt>
                <c:pt idx="1">
                  <c:v>2061</c:v>
                </c:pt>
                <c:pt idx="2">
                  <c:v>2099</c:v>
                </c:pt>
                <c:pt idx="3">
                  <c:v>2086</c:v>
                </c:pt>
                <c:pt idx="4">
                  <c:v>2104</c:v>
                </c:pt>
                <c:pt idx="5">
                  <c:v>2180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E1-49CE-9A0E-A94B36DD8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8.34'!$AA$15:$AA$33</c:f>
              <c:numCache>
                <c:formatCode>0.0%</c:formatCode>
                <c:ptCount val="19"/>
                <c:pt idx="0">
                  <c:v>5.8050717995722576E-2</c:v>
                </c:pt>
                <c:pt idx="1">
                  <c:v>2.673388328750382E-3</c:v>
                </c:pt>
                <c:pt idx="2">
                  <c:v>8.577757409104797E-2</c:v>
                </c:pt>
                <c:pt idx="3">
                  <c:v>6.416131989000917E-3</c:v>
                </c:pt>
                <c:pt idx="4">
                  <c:v>5.644668499847235E-2</c:v>
                </c:pt>
                <c:pt idx="5">
                  <c:v>2.3907729911396274E-2</c:v>
                </c:pt>
                <c:pt idx="6">
                  <c:v>8.7839902230369693E-2</c:v>
                </c:pt>
                <c:pt idx="7">
                  <c:v>6.7445768408188209E-2</c:v>
                </c:pt>
                <c:pt idx="8">
                  <c:v>3.9566147265505655E-2</c:v>
                </c:pt>
                <c:pt idx="9">
                  <c:v>4.5065688970363582E-3</c:v>
                </c:pt>
                <c:pt idx="10">
                  <c:v>2.6428353192789491E-2</c:v>
                </c:pt>
                <c:pt idx="11">
                  <c:v>1.2755881454323251E-2</c:v>
                </c:pt>
                <c:pt idx="12">
                  <c:v>4.6669721967613813E-2</c:v>
                </c:pt>
                <c:pt idx="13">
                  <c:v>4.5600366636113658E-2</c:v>
                </c:pt>
                <c:pt idx="14">
                  <c:v>7.4625725633974946E-2</c:v>
                </c:pt>
                <c:pt idx="15">
                  <c:v>8.4326306141154897E-2</c:v>
                </c:pt>
                <c:pt idx="16">
                  <c:v>0.11487931561258784</c:v>
                </c:pt>
                <c:pt idx="17">
                  <c:v>1.4283531927894898E-2</c:v>
                </c:pt>
                <c:pt idx="18">
                  <c:v>2.192178429575313E-2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06-45F6-9FFA-FDC18D05F7D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06-45F6-9FFA-FDC18D05F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8.34'!$Y$44:$Y$60</c:f>
              <c:numCache>
                <c:formatCode>#,##0</c:formatCode>
                <c:ptCount val="17"/>
                <c:pt idx="0">
                  <c:v>0</c:v>
                </c:pt>
                <c:pt idx="1">
                  <c:v>147</c:v>
                </c:pt>
                <c:pt idx="2">
                  <c:v>383</c:v>
                </c:pt>
                <c:pt idx="3">
                  <c:v>483</c:v>
                </c:pt>
                <c:pt idx="4">
                  <c:v>491</c:v>
                </c:pt>
                <c:pt idx="5">
                  <c:v>496</c:v>
                </c:pt>
                <c:pt idx="6">
                  <c:v>509</c:v>
                </c:pt>
                <c:pt idx="7">
                  <c:v>594</c:v>
                </c:pt>
                <c:pt idx="8">
                  <c:v>721</c:v>
                </c:pt>
                <c:pt idx="9">
                  <c:v>701</c:v>
                </c:pt>
                <c:pt idx="10">
                  <c:v>717</c:v>
                </c:pt>
                <c:pt idx="11">
                  <c:v>578</c:v>
                </c:pt>
                <c:pt idx="12">
                  <c:v>353</c:v>
                </c:pt>
                <c:pt idx="13">
                  <c:v>160</c:v>
                </c:pt>
                <c:pt idx="14">
                  <c:v>63</c:v>
                </c:pt>
                <c:pt idx="15">
                  <c:v>29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F4-480C-A2B7-AD9AD3457F0A}"/>
            </c:ext>
          </c:extLst>
        </c:ser>
        <c:ser>
          <c:idx val="1"/>
          <c:order val="1"/>
          <c:tx>
            <c:strRef>
              <c:f>'Table 8.34'!$S$62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8.34'!$Y$63:$Y$79</c:f>
              <c:numCache>
                <c:formatCode>#,##0</c:formatCode>
                <c:ptCount val="17"/>
                <c:pt idx="0">
                  <c:v>9</c:v>
                </c:pt>
                <c:pt idx="1">
                  <c:v>198</c:v>
                </c:pt>
                <c:pt idx="2">
                  <c:v>424</c:v>
                </c:pt>
                <c:pt idx="3">
                  <c:v>520</c:v>
                </c:pt>
                <c:pt idx="4">
                  <c:v>464</c:v>
                </c:pt>
                <c:pt idx="5">
                  <c:v>450</c:v>
                </c:pt>
                <c:pt idx="6">
                  <c:v>618</c:v>
                </c:pt>
                <c:pt idx="7">
                  <c:v>664</c:v>
                </c:pt>
                <c:pt idx="8">
                  <c:v>781</c:v>
                </c:pt>
                <c:pt idx="9">
                  <c:v>765</c:v>
                </c:pt>
                <c:pt idx="10">
                  <c:v>789</c:v>
                </c:pt>
                <c:pt idx="11">
                  <c:v>557</c:v>
                </c:pt>
                <c:pt idx="12">
                  <c:v>229</c:v>
                </c:pt>
                <c:pt idx="13">
                  <c:v>95</c:v>
                </c:pt>
                <c:pt idx="14">
                  <c:v>35</c:v>
                </c:pt>
                <c:pt idx="15">
                  <c:v>30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F4-480C-A2B7-AD9AD3457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8.34'!$Y$83:$Y$90</c:f>
              <c:numCache>
                <c:formatCode>#,##0</c:formatCode>
                <c:ptCount val="8"/>
                <c:pt idx="0">
                  <c:v>465</c:v>
                </c:pt>
                <c:pt idx="1">
                  <c:v>517</c:v>
                </c:pt>
                <c:pt idx="2">
                  <c:v>813</c:v>
                </c:pt>
                <c:pt idx="3">
                  <c:v>242</c:v>
                </c:pt>
                <c:pt idx="4">
                  <c:v>140</c:v>
                </c:pt>
                <c:pt idx="5">
                  <c:v>175</c:v>
                </c:pt>
                <c:pt idx="6">
                  <c:v>453</c:v>
                </c:pt>
                <c:pt idx="7">
                  <c:v>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A-41CF-B6AA-EEF09E4A4531}"/>
            </c:ext>
          </c:extLst>
        </c:ser>
        <c:ser>
          <c:idx val="1"/>
          <c:order val="1"/>
          <c:tx>
            <c:strRef>
              <c:f>'Table 8.34'!$S$92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8.34'!$Y$93:$Y$100</c:f>
              <c:numCache>
                <c:formatCode>#,##0</c:formatCode>
                <c:ptCount val="8"/>
                <c:pt idx="0">
                  <c:v>305</c:v>
                </c:pt>
                <c:pt idx="1">
                  <c:v>1013</c:v>
                </c:pt>
                <c:pt idx="2">
                  <c:v>150</c:v>
                </c:pt>
                <c:pt idx="3">
                  <c:v>572</c:v>
                </c:pt>
                <c:pt idx="4">
                  <c:v>700</c:v>
                </c:pt>
                <c:pt idx="5">
                  <c:v>432</c:v>
                </c:pt>
                <c:pt idx="6">
                  <c:v>41</c:v>
                </c:pt>
                <c:pt idx="7">
                  <c:v>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2A-41CF-B6AA-EEF09E4A4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8.4'!$Y$83:$Y$90</c:f>
              <c:numCache>
                <c:formatCode>#,##0</c:formatCode>
                <c:ptCount val="8"/>
                <c:pt idx="0">
                  <c:v>5232</c:v>
                </c:pt>
                <c:pt idx="1">
                  <c:v>8231</c:v>
                </c:pt>
                <c:pt idx="2">
                  <c:v>5067</c:v>
                </c:pt>
                <c:pt idx="3">
                  <c:v>1997</c:v>
                </c:pt>
                <c:pt idx="4">
                  <c:v>2481</c:v>
                </c:pt>
                <c:pt idx="5">
                  <c:v>2054</c:v>
                </c:pt>
                <c:pt idx="6">
                  <c:v>1518</c:v>
                </c:pt>
                <c:pt idx="7">
                  <c:v>2128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CC-4422-874C-2B5F0A031055}"/>
            </c:ext>
          </c:extLst>
        </c:ser>
        <c:ser>
          <c:idx val="1"/>
          <c:order val="1"/>
          <c:tx>
            <c:strRef>
              <c:f>'Table 8.4'!$S$92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8.4'!$Y$93:$Y$100</c:f>
              <c:numCache>
                <c:formatCode>#,##0</c:formatCode>
                <c:ptCount val="8"/>
                <c:pt idx="0">
                  <c:v>3219</c:v>
                </c:pt>
                <c:pt idx="1">
                  <c:v>10221</c:v>
                </c:pt>
                <c:pt idx="2">
                  <c:v>888</c:v>
                </c:pt>
                <c:pt idx="3">
                  <c:v>3661</c:v>
                </c:pt>
                <c:pt idx="4">
                  <c:v>7071</c:v>
                </c:pt>
                <c:pt idx="5">
                  <c:v>2911</c:v>
                </c:pt>
                <c:pt idx="6">
                  <c:v>144</c:v>
                </c:pt>
                <c:pt idx="7">
                  <c:v>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CC-4422-874C-2B5F0A031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8.34'!$T$8:$Y$8</c:f>
              <c:numCache>
                <c:formatCode>General</c:formatCode>
                <c:ptCount val="6"/>
                <c:pt idx="0">
                  <c:v>32042.28</c:v>
                </c:pt>
                <c:pt idx="1">
                  <c:v>32316.25</c:v>
                </c:pt>
                <c:pt idx="2">
                  <c:v>34118</c:v>
                </c:pt>
                <c:pt idx="3">
                  <c:v>36895</c:v>
                </c:pt>
                <c:pt idx="4">
                  <c:v>38774.74</c:v>
                </c:pt>
                <c:pt idx="5">
                  <c:v>37907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D2-42ED-B7CE-5C5AB08219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D2-42ED-B7CE-5C5AB0821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8.35'!$U$4:$Y$4</c:f>
              <c:numCache>
                <c:formatCode>#,##0</c:formatCode>
                <c:ptCount val="5"/>
                <c:pt idx="0">
                  <c:v>116279</c:v>
                </c:pt>
                <c:pt idx="1">
                  <c:v>116523</c:v>
                </c:pt>
                <c:pt idx="2">
                  <c:v>117845</c:v>
                </c:pt>
                <c:pt idx="3">
                  <c:v>118586</c:v>
                </c:pt>
                <c:pt idx="4">
                  <c:v>122791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2-43EE-82BD-3D6D8590EDB3}"/>
            </c:ext>
          </c:extLst>
        </c:ser>
        <c:ser>
          <c:idx val="1"/>
          <c:order val="1"/>
          <c:tx>
            <c:strRef>
              <c:f>'Table 8.35'!$S$7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8.35'!$U$7:$Y$7</c:f>
              <c:numCache>
                <c:formatCode>#,##0</c:formatCode>
                <c:ptCount val="5"/>
                <c:pt idx="0">
                  <c:v>85533</c:v>
                </c:pt>
                <c:pt idx="1">
                  <c:v>85985</c:v>
                </c:pt>
                <c:pt idx="2">
                  <c:v>86294</c:v>
                </c:pt>
                <c:pt idx="3">
                  <c:v>87289</c:v>
                </c:pt>
                <c:pt idx="4">
                  <c:v>89028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72-43EE-82BD-3D6D8590EDB3}"/>
            </c:ext>
          </c:extLst>
        </c:ser>
        <c:ser>
          <c:idx val="2"/>
          <c:order val="2"/>
          <c:tx>
            <c:strRef>
              <c:f>'Table 8.35'!$S$11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8.35'!$U$11:$Y$11</c:f>
              <c:numCache>
                <c:formatCode>#,##0</c:formatCode>
                <c:ptCount val="5"/>
                <c:pt idx="0">
                  <c:v>104521</c:v>
                </c:pt>
                <c:pt idx="1">
                  <c:v>105015</c:v>
                </c:pt>
                <c:pt idx="2">
                  <c:v>106587</c:v>
                </c:pt>
                <c:pt idx="3">
                  <c:v>107058</c:v>
                </c:pt>
                <c:pt idx="4">
                  <c:v>110884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72-43EE-82BD-3D6D8590EDB3}"/>
            </c:ext>
          </c:extLst>
        </c:ser>
        <c:ser>
          <c:idx val="3"/>
          <c:order val="3"/>
          <c:tx>
            <c:strRef>
              <c:f>'Table 8.35'!$S$12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8.35'!$U$12:$Y$12</c:f>
              <c:numCache>
                <c:formatCode>#,##0</c:formatCode>
                <c:ptCount val="5"/>
                <c:pt idx="0">
                  <c:v>11758</c:v>
                </c:pt>
                <c:pt idx="1">
                  <c:v>11508</c:v>
                </c:pt>
                <c:pt idx="2">
                  <c:v>11258</c:v>
                </c:pt>
                <c:pt idx="3">
                  <c:v>11528</c:v>
                </c:pt>
                <c:pt idx="4">
                  <c:v>11907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72-43EE-82BD-3D6D8590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8.35'!$AA$15:$AA$33</c:f>
              <c:numCache>
                <c:formatCode>0.0%</c:formatCode>
                <c:ptCount val="19"/>
                <c:pt idx="0">
                  <c:v>3.8927934457737129E-3</c:v>
                </c:pt>
                <c:pt idx="1">
                  <c:v>1.2541635787639159E-3</c:v>
                </c:pt>
                <c:pt idx="2">
                  <c:v>7.0477477991057982E-2</c:v>
                </c:pt>
                <c:pt idx="3">
                  <c:v>6.6291503448949844E-3</c:v>
                </c:pt>
                <c:pt idx="4">
                  <c:v>6.5354952724548221E-2</c:v>
                </c:pt>
                <c:pt idx="5">
                  <c:v>5.5688120464854919E-2</c:v>
                </c:pt>
                <c:pt idx="6">
                  <c:v>9.5161697518547778E-2</c:v>
                </c:pt>
                <c:pt idx="7">
                  <c:v>6.0102124748556487E-2</c:v>
                </c:pt>
                <c:pt idx="8">
                  <c:v>2.7062243975535666E-2</c:v>
                </c:pt>
                <c:pt idx="9">
                  <c:v>1.959426993835053E-2</c:v>
                </c:pt>
                <c:pt idx="10">
                  <c:v>4.9392870813007465E-2</c:v>
                </c:pt>
                <c:pt idx="11">
                  <c:v>1.9382528035442336E-2</c:v>
                </c:pt>
                <c:pt idx="12">
                  <c:v>8.5942780822698739E-2</c:v>
                </c:pt>
                <c:pt idx="13">
                  <c:v>8.4566458453795471E-2</c:v>
                </c:pt>
                <c:pt idx="14">
                  <c:v>4.66565139138862E-2</c:v>
                </c:pt>
                <c:pt idx="15">
                  <c:v>8.0119878492723409E-2</c:v>
                </c:pt>
                <c:pt idx="16">
                  <c:v>0.10234463437874111</c:v>
                </c:pt>
                <c:pt idx="17">
                  <c:v>2.1174190290819361E-2</c:v>
                </c:pt>
                <c:pt idx="18">
                  <c:v>3.0262804277186438E-2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C-438F-95AB-352F7180FF4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C-438F-95AB-352F7180F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8.35'!$Y$44:$Y$60</c:f>
              <c:numCache>
                <c:formatCode>#,##0</c:formatCode>
                <c:ptCount val="17"/>
                <c:pt idx="0">
                  <c:v>38</c:v>
                </c:pt>
                <c:pt idx="1">
                  <c:v>829</c:v>
                </c:pt>
                <c:pt idx="2">
                  <c:v>2998</c:v>
                </c:pt>
                <c:pt idx="3">
                  <c:v>5716</c:v>
                </c:pt>
                <c:pt idx="4">
                  <c:v>7338</c:v>
                </c:pt>
                <c:pt idx="5">
                  <c:v>7103</c:v>
                </c:pt>
                <c:pt idx="6">
                  <c:v>7015</c:v>
                </c:pt>
                <c:pt idx="7">
                  <c:v>6876</c:v>
                </c:pt>
                <c:pt idx="8">
                  <c:v>6638</c:v>
                </c:pt>
                <c:pt idx="9">
                  <c:v>5636</c:v>
                </c:pt>
                <c:pt idx="10">
                  <c:v>4790</c:v>
                </c:pt>
                <c:pt idx="11">
                  <c:v>3522</c:v>
                </c:pt>
                <c:pt idx="12">
                  <c:v>1817</c:v>
                </c:pt>
                <c:pt idx="13">
                  <c:v>771</c:v>
                </c:pt>
                <c:pt idx="14">
                  <c:v>338</c:v>
                </c:pt>
                <c:pt idx="15">
                  <c:v>178</c:v>
                </c:pt>
                <c:pt idx="16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03-44D4-94AF-002A2DAF90BB}"/>
            </c:ext>
          </c:extLst>
        </c:ser>
        <c:ser>
          <c:idx val="1"/>
          <c:order val="1"/>
          <c:tx>
            <c:strRef>
              <c:f>'Table 8.35'!$S$62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8.35'!$Y$63:$Y$79</c:f>
              <c:numCache>
                <c:formatCode>#,##0</c:formatCode>
                <c:ptCount val="17"/>
                <c:pt idx="0">
                  <c:v>27</c:v>
                </c:pt>
                <c:pt idx="1">
                  <c:v>1083</c:v>
                </c:pt>
                <c:pt idx="2">
                  <c:v>3214</c:v>
                </c:pt>
                <c:pt idx="3">
                  <c:v>5587</c:v>
                </c:pt>
                <c:pt idx="4">
                  <c:v>6935</c:v>
                </c:pt>
                <c:pt idx="5">
                  <c:v>7011</c:v>
                </c:pt>
                <c:pt idx="6">
                  <c:v>6621</c:v>
                </c:pt>
                <c:pt idx="7">
                  <c:v>6730</c:v>
                </c:pt>
                <c:pt idx="8">
                  <c:v>7069</c:v>
                </c:pt>
                <c:pt idx="9">
                  <c:v>5729</c:v>
                </c:pt>
                <c:pt idx="10">
                  <c:v>4909</c:v>
                </c:pt>
                <c:pt idx="11">
                  <c:v>3372</c:v>
                </c:pt>
                <c:pt idx="12">
                  <c:v>1659</c:v>
                </c:pt>
                <c:pt idx="13">
                  <c:v>548</c:v>
                </c:pt>
                <c:pt idx="14">
                  <c:v>265</c:v>
                </c:pt>
                <c:pt idx="15">
                  <c:v>135</c:v>
                </c:pt>
                <c:pt idx="16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03-44D4-94AF-002A2DAF9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8.35'!$Y$83:$Y$90</c:f>
              <c:numCache>
                <c:formatCode>#,##0</c:formatCode>
                <c:ptCount val="8"/>
                <c:pt idx="0">
                  <c:v>7101</c:v>
                </c:pt>
                <c:pt idx="1">
                  <c:v>8111</c:v>
                </c:pt>
                <c:pt idx="2">
                  <c:v>7332</c:v>
                </c:pt>
                <c:pt idx="3">
                  <c:v>2277</c:v>
                </c:pt>
                <c:pt idx="4">
                  <c:v>2890</c:v>
                </c:pt>
                <c:pt idx="5">
                  <c:v>2874</c:v>
                </c:pt>
                <c:pt idx="6">
                  <c:v>2414</c:v>
                </c:pt>
                <c:pt idx="7">
                  <c:v>3281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9-4199-BAF7-40C0DD32E915}"/>
            </c:ext>
          </c:extLst>
        </c:ser>
        <c:ser>
          <c:idx val="1"/>
          <c:order val="1"/>
          <c:tx>
            <c:strRef>
              <c:f>'Table 8.35'!$S$92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8.35'!$Y$93:$Y$100</c:f>
              <c:numCache>
                <c:formatCode>#,##0</c:formatCode>
                <c:ptCount val="8"/>
                <c:pt idx="0">
                  <c:v>4551</c:v>
                </c:pt>
                <c:pt idx="1">
                  <c:v>10355</c:v>
                </c:pt>
                <c:pt idx="2">
                  <c:v>1187</c:v>
                </c:pt>
                <c:pt idx="3">
                  <c:v>4745</c:v>
                </c:pt>
                <c:pt idx="4">
                  <c:v>9021</c:v>
                </c:pt>
                <c:pt idx="5">
                  <c:v>4382</c:v>
                </c:pt>
                <c:pt idx="6">
                  <c:v>373</c:v>
                </c:pt>
                <c:pt idx="7">
                  <c:v>1619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9-4199-BAF7-40C0DD32E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8.35'!$U$8:$Y$8</c:f>
              <c:numCache>
                <c:formatCode>General</c:formatCode>
                <c:ptCount val="5"/>
                <c:pt idx="0">
                  <c:v>41591</c:v>
                </c:pt>
                <c:pt idx="1">
                  <c:v>42429.55</c:v>
                </c:pt>
                <c:pt idx="2">
                  <c:v>44059.54</c:v>
                </c:pt>
                <c:pt idx="3">
                  <c:v>45917.81</c:v>
                </c:pt>
                <c:pt idx="4">
                  <c:v>46758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C2-4E6C-B032-1C4192D711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C2-4E6C-B032-1C4192D71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8.35'!$T$4:$Y$4</c:f>
              <c:numCache>
                <c:formatCode>#,##0</c:formatCode>
                <c:ptCount val="6"/>
                <c:pt idx="0">
                  <c:v>115684</c:v>
                </c:pt>
                <c:pt idx="1">
                  <c:v>116279</c:v>
                </c:pt>
                <c:pt idx="2">
                  <c:v>116523</c:v>
                </c:pt>
                <c:pt idx="3">
                  <c:v>117845</c:v>
                </c:pt>
                <c:pt idx="4">
                  <c:v>118586</c:v>
                </c:pt>
                <c:pt idx="5">
                  <c:v>122791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C-4552-933C-12208F618043}"/>
            </c:ext>
          </c:extLst>
        </c:ser>
        <c:ser>
          <c:idx val="1"/>
          <c:order val="1"/>
          <c:tx>
            <c:strRef>
              <c:f>'Table 8.35'!$S$7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8.35'!$T$7:$Y$7</c:f>
              <c:numCache>
                <c:formatCode>#,##0</c:formatCode>
                <c:ptCount val="6"/>
                <c:pt idx="0">
                  <c:v>85357</c:v>
                </c:pt>
                <c:pt idx="1">
                  <c:v>85533</c:v>
                </c:pt>
                <c:pt idx="2">
                  <c:v>85985</c:v>
                </c:pt>
                <c:pt idx="3">
                  <c:v>86294</c:v>
                </c:pt>
                <c:pt idx="4">
                  <c:v>87289</c:v>
                </c:pt>
                <c:pt idx="5">
                  <c:v>89028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4C-4552-933C-12208F618043}"/>
            </c:ext>
          </c:extLst>
        </c:ser>
        <c:ser>
          <c:idx val="2"/>
          <c:order val="2"/>
          <c:tx>
            <c:strRef>
              <c:f>'Table 8.35'!$S$11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8.35'!$T$11:$Y$11</c:f>
              <c:numCache>
                <c:formatCode>#,##0</c:formatCode>
                <c:ptCount val="6"/>
                <c:pt idx="0">
                  <c:v>103776</c:v>
                </c:pt>
                <c:pt idx="1">
                  <c:v>104521</c:v>
                </c:pt>
                <c:pt idx="2">
                  <c:v>105015</c:v>
                </c:pt>
                <c:pt idx="3">
                  <c:v>106587</c:v>
                </c:pt>
                <c:pt idx="4">
                  <c:v>107058</c:v>
                </c:pt>
                <c:pt idx="5">
                  <c:v>110884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4C-4552-933C-12208F618043}"/>
            </c:ext>
          </c:extLst>
        </c:ser>
        <c:ser>
          <c:idx val="3"/>
          <c:order val="3"/>
          <c:tx>
            <c:strRef>
              <c:f>'Table 8.35'!$S$12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8.35'!$T$12:$Y$12</c:f>
              <c:numCache>
                <c:formatCode>#,##0</c:formatCode>
                <c:ptCount val="6"/>
                <c:pt idx="0">
                  <c:v>11908</c:v>
                </c:pt>
                <c:pt idx="1">
                  <c:v>11758</c:v>
                </c:pt>
                <c:pt idx="2">
                  <c:v>11508</c:v>
                </c:pt>
                <c:pt idx="3">
                  <c:v>11258</c:v>
                </c:pt>
                <c:pt idx="4">
                  <c:v>11528</c:v>
                </c:pt>
                <c:pt idx="5">
                  <c:v>11907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4C-4552-933C-12208F618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8.35'!$AA$15:$AA$33</c:f>
              <c:numCache>
                <c:formatCode>0.0%</c:formatCode>
                <c:ptCount val="19"/>
                <c:pt idx="0">
                  <c:v>3.8927934457737129E-3</c:v>
                </c:pt>
                <c:pt idx="1">
                  <c:v>1.2541635787639159E-3</c:v>
                </c:pt>
                <c:pt idx="2">
                  <c:v>7.0477477991057982E-2</c:v>
                </c:pt>
                <c:pt idx="3">
                  <c:v>6.6291503448949844E-3</c:v>
                </c:pt>
                <c:pt idx="4">
                  <c:v>6.5354952724548221E-2</c:v>
                </c:pt>
                <c:pt idx="5">
                  <c:v>5.5688120464854919E-2</c:v>
                </c:pt>
                <c:pt idx="6">
                  <c:v>9.5161697518547778E-2</c:v>
                </c:pt>
                <c:pt idx="7">
                  <c:v>6.0102124748556487E-2</c:v>
                </c:pt>
                <c:pt idx="8">
                  <c:v>2.7062243975535666E-2</c:v>
                </c:pt>
                <c:pt idx="9">
                  <c:v>1.959426993835053E-2</c:v>
                </c:pt>
                <c:pt idx="10">
                  <c:v>4.9392870813007465E-2</c:v>
                </c:pt>
                <c:pt idx="11">
                  <c:v>1.9382528035442336E-2</c:v>
                </c:pt>
                <c:pt idx="12">
                  <c:v>8.5942780822698739E-2</c:v>
                </c:pt>
                <c:pt idx="13">
                  <c:v>8.4566458453795471E-2</c:v>
                </c:pt>
                <c:pt idx="14">
                  <c:v>4.66565139138862E-2</c:v>
                </c:pt>
                <c:pt idx="15">
                  <c:v>8.0119878492723409E-2</c:v>
                </c:pt>
                <c:pt idx="16">
                  <c:v>0.10234463437874111</c:v>
                </c:pt>
                <c:pt idx="17">
                  <c:v>2.1174190290819361E-2</c:v>
                </c:pt>
                <c:pt idx="18">
                  <c:v>3.0262804277186438E-2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E-4174-B466-CD8F65E3473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E-4174-B466-CD8F65E34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8.35'!$Y$44:$Y$60</c:f>
              <c:numCache>
                <c:formatCode>#,##0</c:formatCode>
                <c:ptCount val="17"/>
                <c:pt idx="0">
                  <c:v>38</c:v>
                </c:pt>
                <c:pt idx="1">
                  <c:v>829</c:v>
                </c:pt>
                <c:pt idx="2">
                  <c:v>2998</c:v>
                </c:pt>
                <c:pt idx="3">
                  <c:v>5716</c:v>
                </c:pt>
                <c:pt idx="4">
                  <c:v>7338</c:v>
                </c:pt>
                <c:pt idx="5">
                  <c:v>7103</c:v>
                </c:pt>
                <c:pt idx="6">
                  <c:v>7015</c:v>
                </c:pt>
                <c:pt idx="7">
                  <c:v>6876</c:v>
                </c:pt>
                <c:pt idx="8">
                  <c:v>6638</c:v>
                </c:pt>
                <c:pt idx="9">
                  <c:v>5636</c:v>
                </c:pt>
                <c:pt idx="10">
                  <c:v>4790</c:v>
                </c:pt>
                <c:pt idx="11">
                  <c:v>3522</c:v>
                </c:pt>
                <c:pt idx="12">
                  <c:v>1817</c:v>
                </c:pt>
                <c:pt idx="13">
                  <c:v>771</c:v>
                </c:pt>
                <c:pt idx="14">
                  <c:v>338</c:v>
                </c:pt>
                <c:pt idx="15">
                  <c:v>178</c:v>
                </c:pt>
                <c:pt idx="16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25-4B15-A0BB-9B99B3DF65DB}"/>
            </c:ext>
          </c:extLst>
        </c:ser>
        <c:ser>
          <c:idx val="1"/>
          <c:order val="1"/>
          <c:tx>
            <c:strRef>
              <c:f>'Table 8.35'!$S$62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8.35'!$Y$63:$Y$79</c:f>
              <c:numCache>
                <c:formatCode>#,##0</c:formatCode>
                <c:ptCount val="17"/>
                <c:pt idx="0">
                  <c:v>27</c:v>
                </c:pt>
                <c:pt idx="1">
                  <c:v>1083</c:v>
                </c:pt>
                <c:pt idx="2">
                  <c:v>3214</c:v>
                </c:pt>
                <c:pt idx="3">
                  <c:v>5587</c:v>
                </c:pt>
                <c:pt idx="4">
                  <c:v>6935</c:v>
                </c:pt>
                <c:pt idx="5">
                  <c:v>7011</c:v>
                </c:pt>
                <c:pt idx="6">
                  <c:v>6621</c:v>
                </c:pt>
                <c:pt idx="7">
                  <c:v>6730</c:v>
                </c:pt>
                <c:pt idx="8">
                  <c:v>7069</c:v>
                </c:pt>
                <c:pt idx="9">
                  <c:v>5729</c:v>
                </c:pt>
                <c:pt idx="10">
                  <c:v>4909</c:v>
                </c:pt>
                <c:pt idx="11">
                  <c:v>3372</c:v>
                </c:pt>
                <c:pt idx="12">
                  <c:v>1659</c:v>
                </c:pt>
                <c:pt idx="13">
                  <c:v>548</c:v>
                </c:pt>
                <c:pt idx="14">
                  <c:v>265</c:v>
                </c:pt>
                <c:pt idx="15">
                  <c:v>135</c:v>
                </c:pt>
                <c:pt idx="16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25-4B15-A0BB-9B99B3DF6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8.35'!$Y$83:$Y$90</c:f>
              <c:numCache>
                <c:formatCode>#,##0</c:formatCode>
                <c:ptCount val="8"/>
                <c:pt idx="0">
                  <c:v>7101</c:v>
                </c:pt>
                <c:pt idx="1">
                  <c:v>8111</c:v>
                </c:pt>
                <c:pt idx="2">
                  <c:v>7332</c:v>
                </c:pt>
                <c:pt idx="3">
                  <c:v>2277</c:v>
                </c:pt>
                <c:pt idx="4">
                  <c:v>2890</c:v>
                </c:pt>
                <c:pt idx="5">
                  <c:v>2874</c:v>
                </c:pt>
                <c:pt idx="6">
                  <c:v>2414</c:v>
                </c:pt>
                <c:pt idx="7">
                  <c:v>3281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B-48FB-B2CF-EB57EECF1624}"/>
            </c:ext>
          </c:extLst>
        </c:ser>
        <c:ser>
          <c:idx val="1"/>
          <c:order val="1"/>
          <c:tx>
            <c:strRef>
              <c:f>'Table 8.35'!$S$92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8.35'!$Y$93:$Y$100</c:f>
              <c:numCache>
                <c:formatCode>#,##0</c:formatCode>
                <c:ptCount val="8"/>
                <c:pt idx="0">
                  <c:v>4551</c:v>
                </c:pt>
                <c:pt idx="1">
                  <c:v>10355</c:v>
                </c:pt>
                <c:pt idx="2">
                  <c:v>1187</c:v>
                </c:pt>
                <c:pt idx="3">
                  <c:v>4745</c:v>
                </c:pt>
                <c:pt idx="4">
                  <c:v>9021</c:v>
                </c:pt>
                <c:pt idx="5">
                  <c:v>4382</c:v>
                </c:pt>
                <c:pt idx="6">
                  <c:v>373</c:v>
                </c:pt>
                <c:pt idx="7">
                  <c:v>1619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BB-48FB-B2CF-EB57EECF1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8.4'!$U$8:$Y$8</c:f>
              <c:numCache>
                <c:formatCode>General</c:formatCode>
                <c:ptCount val="5"/>
                <c:pt idx="0">
                  <c:v>41460</c:v>
                </c:pt>
                <c:pt idx="1">
                  <c:v>42214.5</c:v>
                </c:pt>
                <c:pt idx="2">
                  <c:v>44118.98</c:v>
                </c:pt>
                <c:pt idx="3">
                  <c:v>46082</c:v>
                </c:pt>
                <c:pt idx="4">
                  <c:v>47073.94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40-4D22-AD56-D34589AA050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40-4D22-AD56-D34589AA0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8.35'!$T$8:$Y$8</c:f>
              <c:numCache>
                <c:formatCode>General</c:formatCode>
                <c:ptCount val="6"/>
                <c:pt idx="0">
                  <c:v>40469</c:v>
                </c:pt>
                <c:pt idx="1">
                  <c:v>41591</c:v>
                </c:pt>
                <c:pt idx="2">
                  <c:v>42429.55</c:v>
                </c:pt>
                <c:pt idx="3">
                  <c:v>44059.54</c:v>
                </c:pt>
                <c:pt idx="4">
                  <c:v>45917.81</c:v>
                </c:pt>
                <c:pt idx="5">
                  <c:v>46758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9C-40EF-8B39-88382DFFC2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9C-40EF-8B39-88382DFFC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8.36'!$U$4:$Y$4</c:f>
              <c:numCache>
                <c:formatCode>#,##0</c:formatCode>
                <c:ptCount val="5"/>
                <c:pt idx="0">
                  <c:v>123291</c:v>
                </c:pt>
                <c:pt idx="1">
                  <c:v>122739</c:v>
                </c:pt>
                <c:pt idx="2">
                  <c:v>123180</c:v>
                </c:pt>
                <c:pt idx="3">
                  <c:v>123146</c:v>
                </c:pt>
                <c:pt idx="4">
                  <c:v>126578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0B-4589-80D5-60F5AEECBD6D}"/>
            </c:ext>
          </c:extLst>
        </c:ser>
        <c:ser>
          <c:idx val="1"/>
          <c:order val="1"/>
          <c:tx>
            <c:strRef>
              <c:f>'Table 8.36'!$S$7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8.36'!$U$7:$Y$7</c:f>
              <c:numCache>
                <c:formatCode>#,##0</c:formatCode>
                <c:ptCount val="5"/>
                <c:pt idx="0">
                  <c:v>91074</c:v>
                </c:pt>
                <c:pt idx="1">
                  <c:v>90948</c:v>
                </c:pt>
                <c:pt idx="2">
                  <c:v>90584</c:v>
                </c:pt>
                <c:pt idx="3">
                  <c:v>90882</c:v>
                </c:pt>
                <c:pt idx="4">
                  <c:v>91900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0B-4589-80D5-60F5AEECBD6D}"/>
            </c:ext>
          </c:extLst>
        </c:ser>
        <c:ser>
          <c:idx val="2"/>
          <c:order val="2"/>
          <c:tx>
            <c:strRef>
              <c:f>'Table 8.36'!$S$11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8.36'!$U$11:$Y$11</c:f>
              <c:numCache>
                <c:formatCode>#,##0</c:formatCode>
                <c:ptCount val="5"/>
                <c:pt idx="0">
                  <c:v>112326</c:v>
                </c:pt>
                <c:pt idx="1">
                  <c:v>111884</c:v>
                </c:pt>
                <c:pt idx="2">
                  <c:v>112596</c:v>
                </c:pt>
                <c:pt idx="3">
                  <c:v>112316</c:v>
                </c:pt>
                <c:pt idx="4">
                  <c:v>115331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0B-4589-80D5-60F5AEECBD6D}"/>
            </c:ext>
          </c:extLst>
        </c:ser>
        <c:ser>
          <c:idx val="3"/>
          <c:order val="3"/>
          <c:tx>
            <c:strRef>
              <c:f>'Table 8.36'!$S$12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8.36'!$U$12:$Y$12</c:f>
              <c:numCache>
                <c:formatCode>#,##0</c:formatCode>
                <c:ptCount val="5"/>
                <c:pt idx="0">
                  <c:v>10965</c:v>
                </c:pt>
                <c:pt idx="1">
                  <c:v>10855</c:v>
                </c:pt>
                <c:pt idx="2">
                  <c:v>10584</c:v>
                </c:pt>
                <c:pt idx="3">
                  <c:v>10830</c:v>
                </c:pt>
                <c:pt idx="4">
                  <c:v>11247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0B-4589-80D5-60F5AEECB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8.36'!$AA$15:$AA$33</c:f>
              <c:numCache>
                <c:formatCode>0.0%</c:formatCode>
                <c:ptCount val="19"/>
                <c:pt idx="0">
                  <c:v>3.0653036072619253E-3</c:v>
                </c:pt>
                <c:pt idx="1">
                  <c:v>1.1613392532667604E-3</c:v>
                </c:pt>
                <c:pt idx="2">
                  <c:v>7.8615557205833561E-2</c:v>
                </c:pt>
                <c:pt idx="3">
                  <c:v>6.1543080156109273E-3</c:v>
                </c:pt>
                <c:pt idx="4">
                  <c:v>7.3235475359067131E-2</c:v>
                </c:pt>
                <c:pt idx="5">
                  <c:v>6.4900693643445154E-2</c:v>
                </c:pt>
                <c:pt idx="6">
                  <c:v>0.10489184534437264</c:v>
                </c:pt>
                <c:pt idx="7">
                  <c:v>5.3287301110777542E-2</c:v>
                </c:pt>
                <c:pt idx="8">
                  <c:v>2.6971511637093333E-2</c:v>
                </c:pt>
                <c:pt idx="9">
                  <c:v>1.8154813632700786E-2</c:v>
                </c:pt>
                <c:pt idx="10">
                  <c:v>4.3127557711450645E-2</c:v>
                </c:pt>
                <c:pt idx="11">
                  <c:v>1.7427989066030432E-2</c:v>
                </c:pt>
                <c:pt idx="12">
                  <c:v>7.5297445053642817E-2</c:v>
                </c:pt>
                <c:pt idx="13">
                  <c:v>8.519647964101186E-2</c:v>
                </c:pt>
                <c:pt idx="14">
                  <c:v>4.1816113384632397E-2</c:v>
                </c:pt>
                <c:pt idx="15">
                  <c:v>7.6190175227922707E-2</c:v>
                </c:pt>
                <c:pt idx="16">
                  <c:v>0.10519205549147562</c:v>
                </c:pt>
                <c:pt idx="17">
                  <c:v>1.8146913365671761E-2</c:v>
                </c:pt>
                <c:pt idx="18">
                  <c:v>3.5740808039311726E-2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C-45AE-BD3C-2444AD2F32A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AC-45AE-BD3C-2444AD2F3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8.36'!$Y$44:$Y$60</c:f>
              <c:numCache>
                <c:formatCode>#,##0</c:formatCode>
                <c:ptCount val="17"/>
                <c:pt idx="0">
                  <c:v>36</c:v>
                </c:pt>
                <c:pt idx="1">
                  <c:v>986</c:v>
                </c:pt>
                <c:pt idx="2">
                  <c:v>3603</c:v>
                </c:pt>
                <c:pt idx="3">
                  <c:v>6334</c:v>
                </c:pt>
                <c:pt idx="4">
                  <c:v>7724</c:v>
                </c:pt>
                <c:pt idx="5">
                  <c:v>7286</c:v>
                </c:pt>
                <c:pt idx="6">
                  <c:v>6863</c:v>
                </c:pt>
                <c:pt idx="7">
                  <c:v>6179</c:v>
                </c:pt>
                <c:pt idx="8">
                  <c:v>6427</c:v>
                </c:pt>
                <c:pt idx="9">
                  <c:v>5864</c:v>
                </c:pt>
                <c:pt idx="10">
                  <c:v>5571</c:v>
                </c:pt>
                <c:pt idx="11">
                  <c:v>4040</c:v>
                </c:pt>
                <c:pt idx="12">
                  <c:v>2072</c:v>
                </c:pt>
                <c:pt idx="13">
                  <c:v>730</c:v>
                </c:pt>
                <c:pt idx="14">
                  <c:v>240</c:v>
                </c:pt>
                <c:pt idx="15">
                  <c:v>111</c:v>
                </c:pt>
                <c:pt idx="16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3-47D4-8E8A-4E0D14769A91}"/>
            </c:ext>
          </c:extLst>
        </c:ser>
        <c:ser>
          <c:idx val="1"/>
          <c:order val="1"/>
          <c:tx>
            <c:strRef>
              <c:f>'Table 8.36'!$S$62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8.36'!$Y$63:$Y$79</c:f>
              <c:numCache>
                <c:formatCode>#,##0</c:formatCode>
                <c:ptCount val="17"/>
                <c:pt idx="0">
                  <c:v>28</c:v>
                </c:pt>
                <c:pt idx="1">
                  <c:v>1229</c:v>
                </c:pt>
                <c:pt idx="2">
                  <c:v>3819</c:v>
                </c:pt>
                <c:pt idx="3">
                  <c:v>6745</c:v>
                </c:pt>
                <c:pt idx="4">
                  <c:v>7660</c:v>
                </c:pt>
                <c:pt idx="5">
                  <c:v>6632</c:v>
                </c:pt>
                <c:pt idx="6">
                  <c:v>6045</c:v>
                </c:pt>
                <c:pt idx="7">
                  <c:v>5881</c:v>
                </c:pt>
                <c:pt idx="8">
                  <c:v>6640</c:v>
                </c:pt>
                <c:pt idx="9">
                  <c:v>6188</c:v>
                </c:pt>
                <c:pt idx="10">
                  <c:v>5443</c:v>
                </c:pt>
                <c:pt idx="11">
                  <c:v>3677</c:v>
                </c:pt>
                <c:pt idx="12">
                  <c:v>1516</c:v>
                </c:pt>
                <c:pt idx="13">
                  <c:v>434</c:v>
                </c:pt>
                <c:pt idx="14">
                  <c:v>215</c:v>
                </c:pt>
                <c:pt idx="15">
                  <c:v>145</c:v>
                </c:pt>
                <c:pt idx="16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D3-47D4-8E8A-4E0D14769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8.36'!$Y$83:$Y$90</c:f>
              <c:numCache>
                <c:formatCode>#,##0</c:formatCode>
                <c:ptCount val="8"/>
                <c:pt idx="0">
                  <c:v>6386</c:v>
                </c:pt>
                <c:pt idx="1">
                  <c:v>7990</c:v>
                </c:pt>
                <c:pt idx="2">
                  <c:v>8677</c:v>
                </c:pt>
                <c:pt idx="3">
                  <c:v>2137</c:v>
                </c:pt>
                <c:pt idx="4">
                  <c:v>3165</c:v>
                </c:pt>
                <c:pt idx="5">
                  <c:v>3140</c:v>
                </c:pt>
                <c:pt idx="6">
                  <c:v>3133</c:v>
                </c:pt>
                <c:pt idx="7">
                  <c:v>3697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30-4094-877B-CBF20A13672E}"/>
            </c:ext>
          </c:extLst>
        </c:ser>
        <c:ser>
          <c:idx val="1"/>
          <c:order val="1"/>
          <c:tx>
            <c:strRef>
              <c:f>'Table 8.36'!$S$92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8.36'!$Y$93:$Y$100</c:f>
              <c:numCache>
                <c:formatCode>#,##0</c:formatCode>
                <c:ptCount val="8"/>
                <c:pt idx="0">
                  <c:v>3789</c:v>
                </c:pt>
                <c:pt idx="1">
                  <c:v>9392</c:v>
                </c:pt>
                <c:pt idx="2">
                  <c:v>1450</c:v>
                </c:pt>
                <c:pt idx="3">
                  <c:v>5712</c:v>
                </c:pt>
                <c:pt idx="4">
                  <c:v>9759</c:v>
                </c:pt>
                <c:pt idx="5">
                  <c:v>4904</c:v>
                </c:pt>
                <c:pt idx="6">
                  <c:v>586</c:v>
                </c:pt>
                <c:pt idx="7">
                  <c:v>2195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30-4094-877B-CBF20A13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8.36'!$U$8:$Y$8</c:f>
              <c:numCache>
                <c:formatCode>General</c:formatCode>
                <c:ptCount val="5"/>
                <c:pt idx="0">
                  <c:v>39943</c:v>
                </c:pt>
                <c:pt idx="1">
                  <c:v>40592.47</c:v>
                </c:pt>
                <c:pt idx="2">
                  <c:v>42018.71</c:v>
                </c:pt>
                <c:pt idx="3">
                  <c:v>43820.09</c:v>
                </c:pt>
                <c:pt idx="4">
                  <c:v>44295.11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F-49D0-A8F8-5D7D60ACCC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3F-49D0-A8F8-5D7D60ACC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8.36'!$T$4:$Y$4</c:f>
              <c:numCache>
                <c:formatCode>#,##0</c:formatCode>
                <c:ptCount val="6"/>
                <c:pt idx="0">
                  <c:v>123855</c:v>
                </c:pt>
                <c:pt idx="1">
                  <c:v>123291</c:v>
                </c:pt>
                <c:pt idx="2">
                  <c:v>122739</c:v>
                </c:pt>
                <c:pt idx="3">
                  <c:v>123180</c:v>
                </c:pt>
                <c:pt idx="4">
                  <c:v>123146</c:v>
                </c:pt>
                <c:pt idx="5">
                  <c:v>126578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15-410C-99BA-90D0BAA69359}"/>
            </c:ext>
          </c:extLst>
        </c:ser>
        <c:ser>
          <c:idx val="1"/>
          <c:order val="1"/>
          <c:tx>
            <c:strRef>
              <c:f>'Table 8.36'!$S$7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8.36'!$T$7:$Y$7</c:f>
              <c:numCache>
                <c:formatCode>#,##0</c:formatCode>
                <c:ptCount val="6"/>
                <c:pt idx="0">
                  <c:v>91739</c:v>
                </c:pt>
                <c:pt idx="1">
                  <c:v>91074</c:v>
                </c:pt>
                <c:pt idx="2">
                  <c:v>90948</c:v>
                </c:pt>
                <c:pt idx="3">
                  <c:v>90584</c:v>
                </c:pt>
                <c:pt idx="4">
                  <c:v>90882</c:v>
                </c:pt>
                <c:pt idx="5">
                  <c:v>91900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15-410C-99BA-90D0BAA69359}"/>
            </c:ext>
          </c:extLst>
        </c:ser>
        <c:ser>
          <c:idx val="2"/>
          <c:order val="2"/>
          <c:tx>
            <c:strRef>
              <c:f>'Table 8.36'!$S$11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8.36'!$T$11:$Y$11</c:f>
              <c:numCache>
                <c:formatCode>#,##0</c:formatCode>
                <c:ptCount val="6"/>
                <c:pt idx="0">
                  <c:v>112604</c:v>
                </c:pt>
                <c:pt idx="1">
                  <c:v>112326</c:v>
                </c:pt>
                <c:pt idx="2">
                  <c:v>111884</c:v>
                </c:pt>
                <c:pt idx="3">
                  <c:v>112596</c:v>
                </c:pt>
                <c:pt idx="4">
                  <c:v>112316</c:v>
                </c:pt>
                <c:pt idx="5">
                  <c:v>115331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15-410C-99BA-90D0BAA69359}"/>
            </c:ext>
          </c:extLst>
        </c:ser>
        <c:ser>
          <c:idx val="3"/>
          <c:order val="3"/>
          <c:tx>
            <c:strRef>
              <c:f>'Table 8.36'!$S$12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8.36'!$T$12:$Y$12</c:f>
              <c:numCache>
                <c:formatCode>#,##0</c:formatCode>
                <c:ptCount val="6"/>
                <c:pt idx="0">
                  <c:v>11251</c:v>
                </c:pt>
                <c:pt idx="1">
                  <c:v>10965</c:v>
                </c:pt>
                <c:pt idx="2">
                  <c:v>10855</c:v>
                </c:pt>
                <c:pt idx="3">
                  <c:v>10584</c:v>
                </c:pt>
                <c:pt idx="4">
                  <c:v>10830</c:v>
                </c:pt>
                <c:pt idx="5">
                  <c:v>11247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15-410C-99BA-90D0BAA69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8.36'!$AA$15:$AA$33</c:f>
              <c:numCache>
                <c:formatCode>0.0%</c:formatCode>
                <c:ptCount val="19"/>
                <c:pt idx="0">
                  <c:v>3.0653036072619253E-3</c:v>
                </c:pt>
                <c:pt idx="1">
                  <c:v>1.1613392532667604E-3</c:v>
                </c:pt>
                <c:pt idx="2">
                  <c:v>7.8615557205833561E-2</c:v>
                </c:pt>
                <c:pt idx="3">
                  <c:v>6.1543080156109273E-3</c:v>
                </c:pt>
                <c:pt idx="4">
                  <c:v>7.3235475359067131E-2</c:v>
                </c:pt>
                <c:pt idx="5">
                  <c:v>6.4900693643445154E-2</c:v>
                </c:pt>
                <c:pt idx="6">
                  <c:v>0.10489184534437264</c:v>
                </c:pt>
                <c:pt idx="7">
                  <c:v>5.3287301110777542E-2</c:v>
                </c:pt>
                <c:pt idx="8">
                  <c:v>2.6971511637093333E-2</c:v>
                </c:pt>
                <c:pt idx="9">
                  <c:v>1.8154813632700786E-2</c:v>
                </c:pt>
                <c:pt idx="10">
                  <c:v>4.3127557711450645E-2</c:v>
                </c:pt>
                <c:pt idx="11">
                  <c:v>1.7427989066030432E-2</c:v>
                </c:pt>
                <c:pt idx="12">
                  <c:v>7.5297445053642817E-2</c:v>
                </c:pt>
                <c:pt idx="13">
                  <c:v>8.519647964101186E-2</c:v>
                </c:pt>
                <c:pt idx="14">
                  <c:v>4.1816113384632397E-2</c:v>
                </c:pt>
                <c:pt idx="15">
                  <c:v>7.6190175227922707E-2</c:v>
                </c:pt>
                <c:pt idx="16">
                  <c:v>0.10519205549147562</c:v>
                </c:pt>
                <c:pt idx="17">
                  <c:v>1.8146913365671761E-2</c:v>
                </c:pt>
                <c:pt idx="18">
                  <c:v>3.5740808039311726E-2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9-4407-8852-F43754127C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9-4407-8852-F43754127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8.36'!$Y$44:$Y$60</c:f>
              <c:numCache>
                <c:formatCode>#,##0</c:formatCode>
                <c:ptCount val="17"/>
                <c:pt idx="0">
                  <c:v>36</c:v>
                </c:pt>
                <c:pt idx="1">
                  <c:v>986</c:v>
                </c:pt>
                <c:pt idx="2">
                  <c:v>3603</c:v>
                </c:pt>
                <c:pt idx="3">
                  <c:v>6334</c:v>
                </c:pt>
                <c:pt idx="4">
                  <c:v>7724</c:v>
                </c:pt>
                <c:pt idx="5">
                  <c:v>7286</c:v>
                </c:pt>
                <c:pt idx="6">
                  <c:v>6863</c:v>
                </c:pt>
                <c:pt idx="7">
                  <c:v>6179</c:v>
                </c:pt>
                <c:pt idx="8">
                  <c:v>6427</c:v>
                </c:pt>
                <c:pt idx="9">
                  <c:v>5864</c:v>
                </c:pt>
                <c:pt idx="10">
                  <c:v>5571</c:v>
                </c:pt>
                <c:pt idx="11">
                  <c:v>4040</c:v>
                </c:pt>
                <c:pt idx="12">
                  <c:v>2072</c:v>
                </c:pt>
                <c:pt idx="13">
                  <c:v>730</c:v>
                </c:pt>
                <c:pt idx="14">
                  <c:v>240</c:v>
                </c:pt>
                <c:pt idx="15">
                  <c:v>111</c:v>
                </c:pt>
                <c:pt idx="16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59-4D6F-B53B-8FE31F36F50A}"/>
            </c:ext>
          </c:extLst>
        </c:ser>
        <c:ser>
          <c:idx val="1"/>
          <c:order val="1"/>
          <c:tx>
            <c:strRef>
              <c:f>'Table 8.36'!$S$62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8.36'!$Y$63:$Y$79</c:f>
              <c:numCache>
                <c:formatCode>#,##0</c:formatCode>
                <c:ptCount val="17"/>
                <c:pt idx="0">
                  <c:v>28</c:v>
                </c:pt>
                <c:pt idx="1">
                  <c:v>1229</c:v>
                </c:pt>
                <c:pt idx="2">
                  <c:v>3819</c:v>
                </c:pt>
                <c:pt idx="3">
                  <c:v>6745</c:v>
                </c:pt>
                <c:pt idx="4">
                  <c:v>7660</c:v>
                </c:pt>
                <c:pt idx="5">
                  <c:v>6632</c:v>
                </c:pt>
                <c:pt idx="6">
                  <c:v>6045</c:v>
                </c:pt>
                <c:pt idx="7">
                  <c:v>5881</c:v>
                </c:pt>
                <c:pt idx="8">
                  <c:v>6640</c:v>
                </c:pt>
                <c:pt idx="9">
                  <c:v>6188</c:v>
                </c:pt>
                <c:pt idx="10">
                  <c:v>5443</c:v>
                </c:pt>
                <c:pt idx="11">
                  <c:v>3677</c:v>
                </c:pt>
                <c:pt idx="12">
                  <c:v>1516</c:v>
                </c:pt>
                <c:pt idx="13">
                  <c:v>434</c:v>
                </c:pt>
                <c:pt idx="14">
                  <c:v>215</c:v>
                </c:pt>
                <c:pt idx="15">
                  <c:v>145</c:v>
                </c:pt>
                <c:pt idx="16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59-4D6F-B53B-8FE31F36F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8.36'!$Y$83:$Y$90</c:f>
              <c:numCache>
                <c:formatCode>#,##0</c:formatCode>
                <c:ptCount val="8"/>
                <c:pt idx="0">
                  <c:v>6386</c:v>
                </c:pt>
                <c:pt idx="1">
                  <c:v>7990</c:v>
                </c:pt>
                <c:pt idx="2">
                  <c:v>8677</c:v>
                </c:pt>
                <c:pt idx="3">
                  <c:v>2137</c:v>
                </c:pt>
                <c:pt idx="4">
                  <c:v>3165</c:v>
                </c:pt>
                <c:pt idx="5">
                  <c:v>3140</c:v>
                </c:pt>
                <c:pt idx="6">
                  <c:v>3133</c:v>
                </c:pt>
                <c:pt idx="7">
                  <c:v>3697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C0-47A6-A148-E1F8CB8BC141}"/>
            </c:ext>
          </c:extLst>
        </c:ser>
        <c:ser>
          <c:idx val="1"/>
          <c:order val="1"/>
          <c:tx>
            <c:strRef>
              <c:f>'Table 8.36'!$S$92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8.36'!$Y$93:$Y$100</c:f>
              <c:numCache>
                <c:formatCode>#,##0</c:formatCode>
                <c:ptCount val="8"/>
                <c:pt idx="0">
                  <c:v>3789</c:v>
                </c:pt>
                <c:pt idx="1">
                  <c:v>9392</c:v>
                </c:pt>
                <c:pt idx="2">
                  <c:v>1450</c:v>
                </c:pt>
                <c:pt idx="3">
                  <c:v>5712</c:v>
                </c:pt>
                <c:pt idx="4">
                  <c:v>9759</c:v>
                </c:pt>
                <c:pt idx="5">
                  <c:v>4904</c:v>
                </c:pt>
                <c:pt idx="6">
                  <c:v>586</c:v>
                </c:pt>
                <c:pt idx="7">
                  <c:v>2195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C0-47A6-A148-E1F8CB8BC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8.4'!$T$4:$Y$4</c:f>
              <c:numCache>
                <c:formatCode>#,##0</c:formatCode>
                <c:ptCount val="6"/>
                <c:pt idx="0">
                  <c:v>94540</c:v>
                </c:pt>
                <c:pt idx="1">
                  <c:v>94512</c:v>
                </c:pt>
                <c:pt idx="2">
                  <c:v>94180</c:v>
                </c:pt>
                <c:pt idx="3">
                  <c:v>94259</c:v>
                </c:pt>
                <c:pt idx="4">
                  <c:v>95099</c:v>
                </c:pt>
                <c:pt idx="5">
                  <c:v>98329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21-4DE3-A3E3-E7BE3C0B28C4}"/>
            </c:ext>
          </c:extLst>
        </c:ser>
        <c:ser>
          <c:idx val="1"/>
          <c:order val="1"/>
          <c:tx>
            <c:strRef>
              <c:f>'Table 8.4'!$S$7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8.4'!$T$7:$Y$7</c:f>
              <c:numCache>
                <c:formatCode>#,##0</c:formatCode>
                <c:ptCount val="6"/>
                <c:pt idx="0">
                  <c:v>69246</c:v>
                </c:pt>
                <c:pt idx="1">
                  <c:v>69038</c:v>
                </c:pt>
                <c:pt idx="2">
                  <c:v>68948</c:v>
                </c:pt>
                <c:pt idx="3">
                  <c:v>68567</c:v>
                </c:pt>
                <c:pt idx="4">
                  <c:v>69360</c:v>
                </c:pt>
                <c:pt idx="5">
                  <c:v>70480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21-4DE3-A3E3-E7BE3C0B28C4}"/>
            </c:ext>
          </c:extLst>
        </c:ser>
        <c:ser>
          <c:idx val="2"/>
          <c:order val="2"/>
          <c:tx>
            <c:strRef>
              <c:f>'Table 8.4'!$S$11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8.4'!$T$11:$Y$11</c:f>
              <c:numCache>
                <c:formatCode>#,##0</c:formatCode>
                <c:ptCount val="6"/>
                <c:pt idx="0">
                  <c:v>85141</c:v>
                </c:pt>
                <c:pt idx="1">
                  <c:v>85150</c:v>
                </c:pt>
                <c:pt idx="2">
                  <c:v>84960</c:v>
                </c:pt>
                <c:pt idx="3">
                  <c:v>85398</c:v>
                </c:pt>
                <c:pt idx="4">
                  <c:v>85889</c:v>
                </c:pt>
                <c:pt idx="5">
                  <c:v>88771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21-4DE3-A3E3-E7BE3C0B28C4}"/>
            </c:ext>
          </c:extLst>
        </c:ser>
        <c:ser>
          <c:idx val="3"/>
          <c:order val="3"/>
          <c:tx>
            <c:strRef>
              <c:f>'Table 8.4'!$S$12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8.4'!$T$12:$Y$12</c:f>
              <c:numCache>
                <c:formatCode>#,##0</c:formatCode>
                <c:ptCount val="6"/>
                <c:pt idx="0">
                  <c:v>9396</c:v>
                </c:pt>
                <c:pt idx="1">
                  <c:v>9363</c:v>
                </c:pt>
                <c:pt idx="2">
                  <c:v>9222</c:v>
                </c:pt>
                <c:pt idx="3">
                  <c:v>8860</c:v>
                </c:pt>
                <c:pt idx="4">
                  <c:v>9210</c:v>
                </c:pt>
                <c:pt idx="5">
                  <c:v>9558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21-4DE3-A3E3-E7BE3C0B2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8.36'!$T$8:$Y$8</c:f>
              <c:numCache>
                <c:formatCode>General</c:formatCode>
                <c:ptCount val="6"/>
                <c:pt idx="0">
                  <c:v>39336</c:v>
                </c:pt>
                <c:pt idx="1">
                  <c:v>39943</c:v>
                </c:pt>
                <c:pt idx="2">
                  <c:v>40592.47</c:v>
                </c:pt>
                <c:pt idx="3">
                  <c:v>42018.71</c:v>
                </c:pt>
                <c:pt idx="4">
                  <c:v>43820.09</c:v>
                </c:pt>
                <c:pt idx="5">
                  <c:v>44295.11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E-4543-9968-9762247E3EC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BE-4543-9968-9762247E3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8.37'!$U$4:$Y$4</c:f>
              <c:numCache>
                <c:formatCode>#,##0</c:formatCode>
                <c:ptCount val="5"/>
                <c:pt idx="0">
                  <c:v>50849</c:v>
                </c:pt>
                <c:pt idx="1">
                  <c:v>51212</c:v>
                </c:pt>
                <c:pt idx="2">
                  <c:v>51145</c:v>
                </c:pt>
                <c:pt idx="3">
                  <c:v>49927</c:v>
                </c:pt>
                <c:pt idx="4">
                  <c:v>51555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44-4731-9642-7D4B26BFF048}"/>
            </c:ext>
          </c:extLst>
        </c:ser>
        <c:ser>
          <c:idx val="1"/>
          <c:order val="1"/>
          <c:tx>
            <c:strRef>
              <c:f>'Table 8.37'!$S$7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8.37'!$U$7:$Y$7</c:f>
              <c:numCache>
                <c:formatCode>#,##0</c:formatCode>
                <c:ptCount val="5"/>
                <c:pt idx="0">
                  <c:v>36473</c:v>
                </c:pt>
                <c:pt idx="1">
                  <c:v>36586</c:v>
                </c:pt>
                <c:pt idx="2">
                  <c:v>36369</c:v>
                </c:pt>
                <c:pt idx="3">
                  <c:v>36137</c:v>
                </c:pt>
                <c:pt idx="4">
                  <c:v>36738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44-4731-9642-7D4B26BFF048}"/>
            </c:ext>
          </c:extLst>
        </c:ser>
        <c:ser>
          <c:idx val="2"/>
          <c:order val="2"/>
          <c:tx>
            <c:strRef>
              <c:f>'Table 8.37'!$S$11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8.37'!$U$11:$Y$11</c:f>
              <c:numCache>
                <c:formatCode>#,##0</c:formatCode>
                <c:ptCount val="5"/>
                <c:pt idx="0">
                  <c:v>46561</c:v>
                </c:pt>
                <c:pt idx="1">
                  <c:v>47037</c:v>
                </c:pt>
                <c:pt idx="2">
                  <c:v>47081</c:v>
                </c:pt>
                <c:pt idx="3">
                  <c:v>45850</c:v>
                </c:pt>
                <c:pt idx="4">
                  <c:v>47287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44-4731-9642-7D4B26BFF048}"/>
            </c:ext>
          </c:extLst>
        </c:ser>
        <c:ser>
          <c:idx val="3"/>
          <c:order val="3"/>
          <c:tx>
            <c:strRef>
              <c:f>'Table 8.37'!$S$12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8.37'!$U$12:$Y$12</c:f>
              <c:numCache>
                <c:formatCode>#,##0</c:formatCode>
                <c:ptCount val="5"/>
                <c:pt idx="0">
                  <c:v>4287</c:v>
                </c:pt>
                <c:pt idx="1">
                  <c:v>4177</c:v>
                </c:pt>
                <c:pt idx="2">
                  <c:v>4064</c:v>
                </c:pt>
                <c:pt idx="3">
                  <c:v>4079</c:v>
                </c:pt>
                <c:pt idx="4">
                  <c:v>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44-4731-9642-7D4B26BFF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8.37'!$AA$15:$AA$33</c:f>
              <c:numCache>
                <c:formatCode>0.0%</c:formatCode>
                <c:ptCount val="19"/>
                <c:pt idx="0">
                  <c:v>2.8222286878091359E-2</c:v>
                </c:pt>
                <c:pt idx="1">
                  <c:v>1.1579866162350887E-2</c:v>
                </c:pt>
                <c:pt idx="2">
                  <c:v>6.7345553292600141E-2</c:v>
                </c:pt>
                <c:pt idx="3">
                  <c:v>3.4662011444088835E-2</c:v>
                </c:pt>
                <c:pt idx="4">
                  <c:v>8.2843565124624194E-2</c:v>
                </c:pt>
                <c:pt idx="5">
                  <c:v>2.1026088643196585E-2</c:v>
                </c:pt>
                <c:pt idx="6">
                  <c:v>9.6246726796624965E-2</c:v>
                </c:pt>
                <c:pt idx="7">
                  <c:v>7.3261565318591793E-2</c:v>
                </c:pt>
                <c:pt idx="8">
                  <c:v>2.500242459509262E-2</c:v>
                </c:pt>
                <c:pt idx="9">
                  <c:v>7.7393075356415476E-3</c:v>
                </c:pt>
                <c:pt idx="10">
                  <c:v>4.0655610513044324E-2</c:v>
                </c:pt>
                <c:pt idx="11">
                  <c:v>1.2316943070507225E-2</c:v>
                </c:pt>
                <c:pt idx="12">
                  <c:v>5.6987683056929493E-2</c:v>
                </c:pt>
                <c:pt idx="13">
                  <c:v>6.9634371060032979E-2</c:v>
                </c:pt>
                <c:pt idx="14">
                  <c:v>7.366889729415188E-2</c:v>
                </c:pt>
                <c:pt idx="15">
                  <c:v>7.6287459994180976E-2</c:v>
                </c:pt>
                <c:pt idx="16">
                  <c:v>0.10660459703229561</c:v>
                </c:pt>
                <c:pt idx="17">
                  <c:v>1.0202696149742993E-2</c:v>
                </c:pt>
                <c:pt idx="18">
                  <c:v>3.0646881970710891E-2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5-4625-B4AA-0562F32F40E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95-4625-B4AA-0562F32F4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8.37'!$Y$44:$Y$60</c:f>
              <c:numCache>
                <c:formatCode>#,##0</c:formatCode>
                <c:ptCount val="17"/>
                <c:pt idx="0">
                  <c:v>11</c:v>
                </c:pt>
                <c:pt idx="1">
                  <c:v>565</c:v>
                </c:pt>
                <c:pt idx="2">
                  <c:v>1506</c:v>
                </c:pt>
                <c:pt idx="3">
                  <c:v>2566</c:v>
                </c:pt>
                <c:pt idx="4">
                  <c:v>3360</c:v>
                </c:pt>
                <c:pt idx="5">
                  <c:v>3130</c:v>
                </c:pt>
                <c:pt idx="6">
                  <c:v>2653</c:v>
                </c:pt>
                <c:pt idx="7">
                  <c:v>2440</c:v>
                </c:pt>
                <c:pt idx="8">
                  <c:v>2685</c:v>
                </c:pt>
                <c:pt idx="9">
                  <c:v>2663</c:v>
                </c:pt>
                <c:pt idx="10">
                  <c:v>2602</c:v>
                </c:pt>
                <c:pt idx="11">
                  <c:v>2002</c:v>
                </c:pt>
                <c:pt idx="12">
                  <c:v>937</c:v>
                </c:pt>
                <c:pt idx="13">
                  <c:v>299</c:v>
                </c:pt>
                <c:pt idx="14">
                  <c:v>130</c:v>
                </c:pt>
                <c:pt idx="15">
                  <c:v>73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56-45E5-BE08-ADDDCD141D8E}"/>
            </c:ext>
          </c:extLst>
        </c:ser>
        <c:ser>
          <c:idx val="1"/>
          <c:order val="1"/>
          <c:tx>
            <c:strRef>
              <c:f>'Table 8.37'!$S$62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8.37'!$Y$63:$Y$79</c:f>
              <c:numCache>
                <c:formatCode>#,##0</c:formatCode>
                <c:ptCount val="17"/>
                <c:pt idx="0">
                  <c:v>4</c:v>
                </c:pt>
                <c:pt idx="1">
                  <c:v>723</c:v>
                </c:pt>
                <c:pt idx="2">
                  <c:v>1548</c:v>
                </c:pt>
                <c:pt idx="3">
                  <c:v>2566</c:v>
                </c:pt>
                <c:pt idx="4">
                  <c:v>2718</c:v>
                </c:pt>
                <c:pt idx="5">
                  <c:v>2334</c:v>
                </c:pt>
                <c:pt idx="6">
                  <c:v>2128</c:v>
                </c:pt>
                <c:pt idx="7">
                  <c:v>2264</c:v>
                </c:pt>
                <c:pt idx="8">
                  <c:v>2289</c:v>
                </c:pt>
                <c:pt idx="9">
                  <c:v>2396</c:v>
                </c:pt>
                <c:pt idx="10">
                  <c:v>2306</c:v>
                </c:pt>
                <c:pt idx="11">
                  <c:v>1486</c:v>
                </c:pt>
                <c:pt idx="12">
                  <c:v>617</c:v>
                </c:pt>
                <c:pt idx="13">
                  <c:v>242</c:v>
                </c:pt>
                <c:pt idx="14">
                  <c:v>142</c:v>
                </c:pt>
                <c:pt idx="15">
                  <c:v>69</c:v>
                </c:pt>
                <c:pt idx="1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56-45E5-BE08-ADDDCD141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8.37'!$Y$83:$Y$90</c:f>
              <c:numCache>
                <c:formatCode>#,##0</c:formatCode>
                <c:ptCount val="8"/>
                <c:pt idx="0">
                  <c:v>1543</c:v>
                </c:pt>
                <c:pt idx="1">
                  <c:v>1797</c:v>
                </c:pt>
                <c:pt idx="2">
                  <c:v>5125</c:v>
                </c:pt>
                <c:pt idx="3">
                  <c:v>930</c:v>
                </c:pt>
                <c:pt idx="4">
                  <c:v>787</c:v>
                </c:pt>
                <c:pt idx="5">
                  <c:v>903</c:v>
                </c:pt>
                <c:pt idx="6">
                  <c:v>2080</c:v>
                </c:pt>
                <c:pt idx="7">
                  <c:v>2768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CB-4132-B42D-6BBC5DF7F708}"/>
            </c:ext>
          </c:extLst>
        </c:ser>
        <c:ser>
          <c:idx val="1"/>
          <c:order val="1"/>
          <c:tx>
            <c:strRef>
              <c:f>'Table 8.37'!$S$92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8.37'!$Y$93:$Y$100</c:f>
              <c:numCache>
                <c:formatCode>#,##0</c:formatCode>
                <c:ptCount val="8"/>
                <c:pt idx="0">
                  <c:v>1300</c:v>
                </c:pt>
                <c:pt idx="1">
                  <c:v>3189</c:v>
                </c:pt>
                <c:pt idx="2">
                  <c:v>566</c:v>
                </c:pt>
                <c:pt idx="3">
                  <c:v>2751</c:v>
                </c:pt>
                <c:pt idx="4">
                  <c:v>3337</c:v>
                </c:pt>
                <c:pt idx="5">
                  <c:v>2031</c:v>
                </c:pt>
                <c:pt idx="6">
                  <c:v>128</c:v>
                </c:pt>
                <c:pt idx="7">
                  <c:v>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CB-4132-B42D-6BBC5DF7F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8.37'!$U$8:$Y$8</c:f>
              <c:numCache>
                <c:formatCode>General</c:formatCode>
                <c:ptCount val="5"/>
                <c:pt idx="0">
                  <c:v>38394.5</c:v>
                </c:pt>
                <c:pt idx="1">
                  <c:v>39333.279999999999</c:v>
                </c:pt>
                <c:pt idx="2">
                  <c:v>39424.35</c:v>
                </c:pt>
                <c:pt idx="3">
                  <c:v>42182.49</c:v>
                </c:pt>
                <c:pt idx="4">
                  <c:v>41470.14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11-4915-9488-2FC82FB441E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11-4915-9488-2FC82FB44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8.37'!$T$4:$Y$4</c:f>
              <c:numCache>
                <c:formatCode>#,##0</c:formatCode>
                <c:ptCount val="6"/>
                <c:pt idx="0">
                  <c:v>50820</c:v>
                </c:pt>
                <c:pt idx="1">
                  <c:v>50849</c:v>
                </c:pt>
                <c:pt idx="2">
                  <c:v>51212</c:v>
                </c:pt>
                <c:pt idx="3">
                  <c:v>51145</c:v>
                </c:pt>
                <c:pt idx="4">
                  <c:v>49927</c:v>
                </c:pt>
                <c:pt idx="5">
                  <c:v>51555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D2-44CA-89DF-98FD63332906}"/>
            </c:ext>
          </c:extLst>
        </c:ser>
        <c:ser>
          <c:idx val="1"/>
          <c:order val="1"/>
          <c:tx>
            <c:strRef>
              <c:f>'Table 8.37'!$S$7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8.37'!$T$7:$Y$7</c:f>
              <c:numCache>
                <c:formatCode>#,##0</c:formatCode>
                <c:ptCount val="6"/>
                <c:pt idx="0">
                  <c:v>37138</c:v>
                </c:pt>
                <c:pt idx="1">
                  <c:v>36473</c:v>
                </c:pt>
                <c:pt idx="2">
                  <c:v>36586</c:v>
                </c:pt>
                <c:pt idx="3">
                  <c:v>36369</c:v>
                </c:pt>
                <c:pt idx="4">
                  <c:v>36137</c:v>
                </c:pt>
                <c:pt idx="5">
                  <c:v>36738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D2-44CA-89DF-98FD63332906}"/>
            </c:ext>
          </c:extLst>
        </c:ser>
        <c:ser>
          <c:idx val="2"/>
          <c:order val="2"/>
          <c:tx>
            <c:strRef>
              <c:f>'Table 8.37'!$S$11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8.37'!$T$11:$Y$11</c:f>
              <c:numCache>
                <c:formatCode>#,##0</c:formatCode>
                <c:ptCount val="6"/>
                <c:pt idx="0">
                  <c:v>46499</c:v>
                </c:pt>
                <c:pt idx="1">
                  <c:v>46561</c:v>
                </c:pt>
                <c:pt idx="2">
                  <c:v>47037</c:v>
                </c:pt>
                <c:pt idx="3">
                  <c:v>47081</c:v>
                </c:pt>
                <c:pt idx="4">
                  <c:v>45850</c:v>
                </c:pt>
                <c:pt idx="5">
                  <c:v>47287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D2-44CA-89DF-98FD63332906}"/>
            </c:ext>
          </c:extLst>
        </c:ser>
        <c:ser>
          <c:idx val="3"/>
          <c:order val="3"/>
          <c:tx>
            <c:strRef>
              <c:f>'Table 8.37'!$S$12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8.37'!$T$12:$Y$12</c:f>
              <c:numCache>
                <c:formatCode>#,##0</c:formatCode>
                <c:ptCount val="6"/>
                <c:pt idx="0">
                  <c:v>4318</c:v>
                </c:pt>
                <c:pt idx="1">
                  <c:v>4287</c:v>
                </c:pt>
                <c:pt idx="2">
                  <c:v>4177</c:v>
                </c:pt>
                <c:pt idx="3">
                  <c:v>4064</c:v>
                </c:pt>
                <c:pt idx="4">
                  <c:v>4079</c:v>
                </c:pt>
                <c:pt idx="5">
                  <c:v>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D2-44CA-89DF-98FD63332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8.37'!$AA$15:$AA$33</c:f>
              <c:numCache>
                <c:formatCode>0.0%</c:formatCode>
                <c:ptCount val="19"/>
                <c:pt idx="0">
                  <c:v>2.8222286878091359E-2</c:v>
                </c:pt>
                <c:pt idx="1">
                  <c:v>1.1579866162350887E-2</c:v>
                </c:pt>
                <c:pt idx="2">
                  <c:v>6.7345553292600141E-2</c:v>
                </c:pt>
                <c:pt idx="3">
                  <c:v>3.4662011444088835E-2</c:v>
                </c:pt>
                <c:pt idx="4">
                  <c:v>8.2843565124624194E-2</c:v>
                </c:pt>
                <c:pt idx="5">
                  <c:v>2.1026088643196585E-2</c:v>
                </c:pt>
                <c:pt idx="6">
                  <c:v>9.6246726796624965E-2</c:v>
                </c:pt>
                <c:pt idx="7">
                  <c:v>7.3261565318591793E-2</c:v>
                </c:pt>
                <c:pt idx="8">
                  <c:v>2.500242459509262E-2</c:v>
                </c:pt>
                <c:pt idx="9">
                  <c:v>7.7393075356415476E-3</c:v>
                </c:pt>
                <c:pt idx="10">
                  <c:v>4.0655610513044324E-2</c:v>
                </c:pt>
                <c:pt idx="11">
                  <c:v>1.2316943070507225E-2</c:v>
                </c:pt>
                <c:pt idx="12">
                  <c:v>5.6987683056929493E-2</c:v>
                </c:pt>
                <c:pt idx="13">
                  <c:v>6.9634371060032979E-2</c:v>
                </c:pt>
                <c:pt idx="14">
                  <c:v>7.366889729415188E-2</c:v>
                </c:pt>
                <c:pt idx="15">
                  <c:v>7.6287459994180976E-2</c:v>
                </c:pt>
                <c:pt idx="16">
                  <c:v>0.10660459703229561</c:v>
                </c:pt>
                <c:pt idx="17">
                  <c:v>1.0202696149742993E-2</c:v>
                </c:pt>
                <c:pt idx="18">
                  <c:v>3.0646881970710891E-2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D1-4D65-BAB0-712C89E3073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D1-4D65-BAB0-712C89E30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8.37'!$Y$44:$Y$60</c:f>
              <c:numCache>
                <c:formatCode>#,##0</c:formatCode>
                <c:ptCount val="17"/>
                <c:pt idx="0">
                  <c:v>11</c:v>
                </c:pt>
                <c:pt idx="1">
                  <c:v>565</c:v>
                </c:pt>
                <c:pt idx="2">
                  <c:v>1506</c:v>
                </c:pt>
                <c:pt idx="3">
                  <c:v>2566</c:v>
                </c:pt>
                <c:pt idx="4">
                  <c:v>3360</c:v>
                </c:pt>
                <c:pt idx="5">
                  <c:v>3130</c:v>
                </c:pt>
                <c:pt idx="6">
                  <c:v>2653</c:v>
                </c:pt>
                <c:pt idx="7">
                  <c:v>2440</c:v>
                </c:pt>
                <c:pt idx="8">
                  <c:v>2685</c:v>
                </c:pt>
                <c:pt idx="9">
                  <c:v>2663</c:v>
                </c:pt>
                <c:pt idx="10">
                  <c:v>2602</c:v>
                </c:pt>
                <c:pt idx="11">
                  <c:v>2002</c:v>
                </c:pt>
                <c:pt idx="12">
                  <c:v>937</c:v>
                </c:pt>
                <c:pt idx="13">
                  <c:v>299</c:v>
                </c:pt>
                <c:pt idx="14">
                  <c:v>130</c:v>
                </c:pt>
                <c:pt idx="15">
                  <c:v>73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7-406C-A659-62E74F4B1187}"/>
            </c:ext>
          </c:extLst>
        </c:ser>
        <c:ser>
          <c:idx val="1"/>
          <c:order val="1"/>
          <c:tx>
            <c:strRef>
              <c:f>'Table 8.37'!$S$62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8.37'!$Y$63:$Y$79</c:f>
              <c:numCache>
                <c:formatCode>#,##0</c:formatCode>
                <c:ptCount val="17"/>
                <c:pt idx="0">
                  <c:v>4</c:v>
                </c:pt>
                <c:pt idx="1">
                  <c:v>723</c:v>
                </c:pt>
                <c:pt idx="2">
                  <c:v>1548</c:v>
                </c:pt>
                <c:pt idx="3">
                  <c:v>2566</c:v>
                </c:pt>
                <c:pt idx="4">
                  <c:v>2718</c:v>
                </c:pt>
                <c:pt idx="5">
                  <c:v>2334</c:v>
                </c:pt>
                <c:pt idx="6">
                  <c:v>2128</c:v>
                </c:pt>
                <c:pt idx="7">
                  <c:v>2264</c:v>
                </c:pt>
                <c:pt idx="8">
                  <c:v>2289</c:v>
                </c:pt>
                <c:pt idx="9">
                  <c:v>2396</c:v>
                </c:pt>
                <c:pt idx="10">
                  <c:v>2306</c:v>
                </c:pt>
                <c:pt idx="11">
                  <c:v>1486</c:v>
                </c:pt>
                <c:pt idx="12">
                  <c:v>617</c:v>
                </c:pt>
                <c:pt idx="13">
                  <c:v>242</c:v>
                </c:pt>
                <c:pt idx="14">
                  <c:v>142</c:v>
                </c:pt>
                <c:pt idx="15">
                  <c:v>69</c:v>
                </c:pt>
                <c:pt idx="1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87-406C-A659-62E74F4B1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8.37'!$Y$83:$Y$90</c:f>
              <c:numCache>
                <c:formatCode>#,##0</c:formatCode>
                <c:ptCount val="8"/>
                <c:pt idx="0">
                  <c:v>1543</c:v>
                </c:pt>
                <c:pt idx="1">
                  <c:v>1797</c:v>
                </c:pt>
                <c:pt idx="2">
                  <c:v>5125</c:v>
                </c:pt>
                <c:pt idx="3">
                  <c:v>930</c:v>
                </c:pt>
                <c:pt idx="4">
                  <c:v>787</c:v>
                </c:pt>
                <c:pt idx="5">
                  <c:v>903</c:v>
                </c:pt>
                <c:pt idx="6">
                  <c:v>2080</c:v>
                </c:pt>
                <c:pt idx="7">
                  <c:v>2768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F4-4773-82A2-6C0F648C864E}"/>
            </c:ext>
          </c:extLst>
        </c:ser>
        <c:ser>
          <c:idx val="1"/>
          <c:order val="1"/>
          <c:tx>
            <c:strRef>
              <c:f>'Table 8.37'!$S$92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8.37'!$Y$93:$Y$100</c:f>
              <c:numCache>
                <c:formatCode>#,##0</c:formatCode>
                <c:ptCount val="8"/>
                <c:pt idx="0">
                  <c:v>1300</c:v>
                </c:pt>
                <c:pt idx="1">
                  <c:v>3189</c:v>
                </c:pt>
                <c:pt idx="2">
                  <c:v>566</c:v>
                </c:pt>
                <c:pt idx="3">
                  <c:v>2751</c:v>
                </c:pt>
                <c:pt idx="4">
                  <c:v>3337</c:v>
                </c:pt>
                <c:pt idx="5">
                  <c:v>2031</c:v>
                </c:pt>
                <c:pt idx="6">
                  <c:v>128</c:v>
                </c:pt>
                <c:pt idx="7">
                  <c:v>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F4-4773-82A2-6C0F648C8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8.4'!$AA$15:$AA$33</c:f>
              <c:numCache>
                <c:formatCode>0.0%</c:formatCode>
                <c:ptCount val="19"/>
                <c:pt idx="0">
                  <c:v>3.8950869021346702E-3</c:v>
                </c:pt>
                <c:pt idx="1">
                  <c:v>1.2407326424554303E-3</c:v>
                </c:pt>
                <c:pt idx="2">
                  <c:v>4.715801035299861E-2</c:v>
                </c:pt>
                <c:pt idx="3">
                  <c:v>6.2240030916616666E-3</c:v>
                </c:pt>
                <c:pt idx="4">
                  <c:v>6.0724709902470281E-2</c:v>
                </c:pt>
                <c:pt idx="5">
                  <c:v>4.0283131121032455E-2</c:v>
                </c:pt>
                <c:pt idx="6">
                  <c:v>8.0423883086373299E-2</c:v>
                </c:pt>
                <c:pt idx="7">
                  <c:v>5.1103946953594562E-2</c:v>
                </c:pt>
                <c:pt idx="8">
                  <c:v>2.7143569038635601E-2</c:v>
                </c:pt>
                <c:pt idx="9">
                  <c:v>2.0868716248512647E-2</c:v>
                </c:pt>
                <c:pt idx="10">
                  <c:v>4.6852912162230878E-2</c:v>
                </c:pt>
                <c:pt idx="11">
                  <c:v>1.6241393688535426E-2</c:v>
                </c:pt>
                <c:pt idx="12">
                  <c:v>9.5414374192761039E-2</c:v>
                </c:pt>
                <c:pt idx="13">
                  <c:v>7.1850623925800119E-2</c:v>
                </c:pt>
                <c:pt idx="14">
                  <c:v>5.8904290697556164E-2</c:v>
                </c:pt>
                <c:pt idx="15">
                  <c:v>0.11246936305667707</c:v>
                </c:pt>
                <c:pt idx="16">
                  <c:v>0.13369402719441872</c:v>
                </c:pt>
                <c:pt idx="17">
                  <c:v>2.3512900568499629E-2</c:v>
                </c:pt>
                <c:pt idx="18">
                  <c:v>2.9502995047239369E-2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85-4E4F-B48F-8EC7AEA3E8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85-4E4F-B48F-8EC7AEA3E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8.37'!$T$8:$Y$8</c:f>
              <c:numCache>
                <c:formatCode>General</c:formatCode>
                <c:ptCount val="6"/>
                <c:pt idx="0">
                  <c:v>37194.559999999998</c:v>
                </c:pt>
                <c:pt idx="1">
                  <c:v>38394.5</c:v>
                </c:pt>
                <c:pt idx="2">
                  <c:v>39333.279999999999</c:v>
                </c:pt>
                <c:pt idx="3">
                  <c:v>39424.35</c:v>
                </c:pt>
                <c:pt idx="4">
                  <c:v>42182.49</c:v>
                </c:pt>
                <c:pt idx="5">
                  <c:v>41470.14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86-4068-8F62-0F0C32D9311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86-4068-8F62-0F0C32D93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8.38'!$U$4:$Y$4</c:f>
              <c:numCache>
                <c:formatCode>#,##0</c:formatCode>
                <c:ptCount val="5"/>
                <c:pt idx="0">
                  <c:v>4955</c:v>
                </c:pt>
                <c:pt idx="1">
                  <c:v>4920</c:v>
                </c:pt>
                <c:pt idx="2">
                  <c:v>4796</c:v>
                </c:pt>
                <c:pt idx="3">
                  <c:v>4538</c:v>
                </c:pt>
                <c:pt idx="4">
                  <c:v>5061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A4-4CF0-A39E-DA6D96BA4501}"/>
            </c:ext>
          </c:extLst>
        </c:ser>
        <c:ser>
          <c:idx val="1"/>
          <c:order val="1"/>
          <c:tx>
            <c:strRef>
              <c:f>'Table 8.38'!$S$7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8.38'!$U$7:$Y$7</c:f>
              <c:numCache>
                <c:formatCode>#,##0</c:formatCode>
                <c:ptCount val="5"/>
                <c:pt idx="0">
                  <c:v>3428</c:v>
                </c:pt>
                <c:pt idx="1">
                  <c:v>3413</c:v>
                </c:pt>
                <c:pt idx="2">
                  <c:v>3354</c:v>
                </c:pt>
                <c:pt idx="3">
                  <c:v>3226</c:v>
                </c:pt>
                <c:pt idx="4">
                  <c:v>3495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A4-4CF0-A39E-DA6D96BA4501}"/>
            </c:ext>
          </c:extLst>
        </c:ser>
        <c:ser>
          <c:idx val="2"/>
          <c:order val="2"/>
          <c:tx>
            <c:strRef>
              <c:f>'Table 8.38'!$S$11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8.38'!$U$11:$Y$11</c:f>
              <c:numCache>
                <c:formatCode>#,##0</c:formatCode>
                <c:ptCount val="5"/>
                <c:pt idx="0">
                  <c:v>3617</c:v>
                </c:pt>
                <c:pt idx="1">
                  <c:v>3605</c:v>
                </c:pt>
                <c:pt idx="2">
                  <c:v>3526</c:v>
                </c:pt>
                <c:pt idx="3">
                  <c:v>3370</c:v>
                </c:pt>
                <c:pt idx="4">
                  <c:v>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A4-4CF0-A39E-DA6D96BA4501}"/>
            </c:ext>
          </c:extLst>
        </c:ser>
        <c:ser>
          <c:idx val="3"/>
          <c:order val="3"/>
          <c:tx>
            <c:strRef>
              <c:f>'Table 8.38'!$S$12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8.38'!$U$12:$Y$12</c:f>
              <c:numCache>
                <c:formatCode>#,##0</c:formatCode>
                <c:ptCount val="5"/>
                <c:pt idx="0">
                  <c:v>1343</c:v>
                </c:pt>
                <c:pt idx="1">
                  <c:v>1316</c:v>
                </c:pt>
                <c:pt idx="2">
                  <c:v>1270</c:v>
                </c:pt>
                <c:pt idx="3">
                  <c:v>1171</c:v>
                </c:pt>
                <c:pt idx="4">
                  <c:v>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A4-4CF0-A39E-DA6D96BA4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8.38'!$AA$15:$AA$33</c:f>
              <c:numCache>
                <c:formatCode>0.0%</c:formatCode>
                <c:ptCount val="19"/>
                <c:pt idx="0">
                  <c:v>0.15728116972930251</c:v>
                </c:pt>
                <c:pt idx="1">
                  <c:v>6.1252716854376605E-3</c:v>
                </c:pt>
                <c:pt idx="2">
                  <c:v>7.0539419087136929E-2</c:v>
                </c:pt>
                <c:pt idx="3">
                  <c:v>4.9397352301916615E-3</c:v>
                </c:pt>
                <c:pt idx="4">
                  <c:v>3.5566093657379963E-2</c:v>
                </c:pt>
                <c:pt idx="5">
                  <c:v>2.9243232562734638E-2</c:v>
                </c:pt>
                <c:pt idx="6">
                  <c:v>6.0067180399130608E-2</c:v>
                </c:pt>
                <c:pt idx="7">
                  <c:v>3.3787788974510964E-2</c:v>
                </c:pt>
                <c:pt idx="8">
                  <c:v>3.6356451294210633E-2</c:v>
                </c:pt>
                <c:pt idx="9">
                  <c:v>4.1493775933609959E-3</c:v>
                </c:pt>
                <c:pt idx="10">
                  <c:v>2.0351709148389647E-2</c:v>
                </c:pt>
                <c:pt idx="11">
                  <c:v>8.1011657775143259E-3</c:v>
                </c:pt>
                <c:pt idx="12">
                  <c:v>2.0549298557597313E-2</c:v>
                </c:pt>
                <c:pt idx="13">
                  <c:v>4.307449120727129E-2</c:v>
                </c:pt>
                <c:pt idx="14">
                  <c:v>6.1845485081999607E-2</c:v>
                </c:pt>
                <c:pt idx="15">
                  <c:v>6.3228610946453268E-2</c:v>
                </c:pt>
                <c:pt idx="16">
                  <c:v>0.10096818810511757</c:v>
                </c:pt>
                <c:pt idx="17">
                  <c:v>1.3040901007705987E-2</c:v>
                </c:pt>
                <c:pt idx="18">
                  <c:v>1.4424026872159653E-2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0-4C54-A6D2-0167359301D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20-4C54-A6D2-016735930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8.38'!$Y$44:$Y$60</c:f>
              <c:numCache>
                <c:formatCode>#,##0</c:formatCode>
                <c:ptCount val="17"/>
                <c:pt idx="0">
                  <c:v>10</c:v>
                </c:pt>
                <c:pt idx="1">
                  <c:v>44</c:v>
                </c:pt>
                <c:pt idx="2">
                  <c:v>132</c:v>
                </c:pt>
                <c:pt idx="3">
                  <c:v>209</c:v>
                </c:pt>
                <c:pt idx="4">
                  <c:v>227</c:v>
                </c:pt>
                <c:pt idx="5">
                  <c:v>214</c:v>
                </c:pt>
                <c:pt idx="6">
                  <c:v>175</c:v>
                </c:pt>
                <c:pt idx="7">
                  <c:v>220</c:v>
                </c:pt>
                <c:pt idx="8">
                  <c:v>257</c:v>
                </c:pt>
                <c:pt idx="9">
                  <c:v>232</c:v>
                </c:pt>
                <c:pt idx="10">
                  <c:v>327</c:v>
                </c:pt>
                <c:pt idx="11">
                  <c:v>248</c:v>
                </c:pt>
                <c:pt idx="12">
                  <c:v>153</c:v>
                </c:pt>
                <c:pt idx="13">
                  <c:v>88</c:v>
                </c:pt>
                <c:pt idx="14">
                  <c:v>43</c:v>
                </c:pt>
                <c:pt idx="15">
                  <c:v>26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90-405C-A589-C2A5C786D591}"/>
            </c:ext>
          </c:extLst>
        </c:ser>
        <c:ser>
          <c:idx val="1"/>
          <c:order val="1"/>
          <c:tx>
            <c:strRef>
              <c:f>'Table 8.38'!$S$62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8.38'!$Y$63:$Y$79</c:f>
              <c:numCache>
                <c:formatCode>#,##0</c:formatCode>
                <c:ptCount val="17"/>
                <c:pt idx="0">
                  <c:v>8</c:v>
                </c:pt>
                <c:pt idx="1">
                  <c:v>58</c:v>
                </c:pt>
                <c:pt idx="2">
                  <c:v>137</c:v>
                </c:pt>
                <c:pt idx="3">
                  <c:v>198</c:v>
                </c:pt>
                <c:pt idx="4">
                  <c:v>163</c:v>
                </c:pt>
                <c:pt idx="5">
                  <c:v>174</c:v>
                </c:pt>
                <c:pt idx="6">
                  <c:v>179</c:v>
                </c:pt>
                <c:pt idx="7">
                  <c:v>233</c:v>
                </c:pt>
                <c:pt idx="8">
                  <c:v>246</c:v>
                </c:pt>
                <c:pt idx="9">
                  <c:v>272</c:v>
                </c:pt>
                <c:pt idx="10">
                  <c:v>313</c:v>
                </c:pt>
                <c:pt idx="11">
                  <c:v>235</c:v>
                </c:pt>
                <c:pt idx="12">
                  <c:v>128</c:v>
                </c:pt>
                <c:pt idx="13">
                  <c:v>46</c:v>
                </c:pt>
                <c:pt idx="14">
                  <c:v>23</c:v>
                </c:pt>
                <c:pt idx="15">
                  <c:v>18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90-405C-A589-C2A5C786D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8.38'!$Y$83:$Y$90</c:f>
              <c:numCache>
                <c:formatCode>#,##0</c:formatCode>
                <c:ptCount val="8"/>
                <c:pt idx="0">
                  <c:v>204</c:v>
                </c:pt>
                <c:pt idx="1">
                  <c:v>85</c:v>
                </c:pt>
                <c:pt idx="2">
                  <c:v>178</c:v>
                </c:pt>
                <c:pt idx="3">
                  <c:v>66</c:v>
                </c:pt>
                <c:pt idx="4">
                  <c:v>45</c:v>
                </c:pt>
                <c:pt idx="5">
                  <c:v>39</c:v>
                </c:pt>
                <c:pt idx="6">
                  <c:v>191</c:v>
                </c:pt>
                <c:pt idx="7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88-47D2-967A-DD8A8D274188}"/>
            </c:ext>
          </c:extLst>
        </c:ser>
        <c:ser>
          <c:idx val="1"/>
          <c:order val="1"/>
          <c:tx>
            <c:strRef>
              <c:f>'Table 8.38'!$S$92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8.38'!$Y$93:$Y$100</c:f>
              <c:numCache>
                <c:formatCode>#,##0</c:formatCode>
                <c:ptCount val="8"/>
                <c:pt idx="0">
                  <c:v>121</c:v>
                </c:pt>
                <c:pt idx="1">
                  <c:v>269</c:v>
                </c:pt>
                <c:pt idx="2">
                  <c:v>41</c:v>
                </c:pt>
                <c:pt idx="3">
                  <c:v>218</c:v>
                </c:pt>
                <c:pt idx="4">
                  <c:v>220</c:v>
                </c:pt>
                <c:pt idx="5">
                  <c:v>115</c:v>
                </c:pt>
                <c:pt idx="6">
                  <c:v>27</c:v>
                </c:pt>
                <c:pt idx="7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88-47D2-967A-DD8A8D27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8.38'!$U$8:$Y$8</c:f>
              <c:numCache>
                <c:formatCode>General</c:formatCode>
                <c:ptCount val="5"/>
                <c:pt idx="0">
                  <c:v>27914.9</c:v>
                </c:pt>
                <c:pt idx="1">
                  <c:v>27515.71</c:v>
                </c:pt>
                <c:pt idx="2">
                  <c:v>29998.52</c:v>
                </c:pt>
                <c:pt idx="3">
                  <c:v>31322</c:v>
                </c:pt>
                <c:pt idx="4">
                  <c:v>31533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14-4F63-B1D2-F5A9FC3C973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14-4F63-B1D2-F5A9FC3C9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8.38'!$T$4:$Y$4</c:f>
              <c:numCache>
                <c:formatCode>#,##0</c:formatCode>
                <c:ptCount val="6"/>
                <c:pt idx="0">
                  <c:v>4994</c:v>
                </c:pt>
                <c:pt idx="1">
                  <c:v>4955</c:v>
                </c:pt>
                <c:pt idx="2">
                  <c:v>4920</c:v>
                </c:pt>
                <c:pt idx="3">
                  <c:v>4796</c:v>
                </c:pt>
                <c:pt idx="4">
                  <c:v>4538</c:v>
                </c:pt>
                <c:pt idx="5">
                  <c:v>5061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07-499D-99C0-9B410A4D9A7C}"/>
            </c:ext>
          </c:extLst>
        </c:ser>
        <c:ser>
          <c:idx val="1"/>
          <c:order val="1"/>
          <c:tx>
            <c:strRef>
              <c:f>'Table 8.38'!$S$7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8.38'!$T$7:$Y$7</c:f>
              <c:numCache>
                <c:formatCode>#,##0</c:formatCode>
                <c:ptCount val="6"/>
                <c:pt idx="0">
                  <c:v>3402</c:v>
                </c:pt>
                <c:pt idx="1">
                  <c:v>3428</c:v>
                </c:pt>
                <c:pt idx="2">
                  <c:v>3413</c:v>
                </c:pt>
                <c:pt idx="3">
                  <c:v>3354</c:v>
                </c:pt>
                <c:pt idx="4">
                  <c:v>3226</c:v>
                </c:pt>
                <c:pt idx="5">
                  <c:v>3495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07-499D-99C0-9B410A4D9A7C}"/>
            </c:ext>
          </c:extLst>
        </c:ser>
        <c:ser>
          <c:idx val="2"/>
          <c:order val="2"/>
          <c:tx>
            <c:strRef>
              <c:f>'Table 8.38'!$S$11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8.38'!$T$11:$Y$11</c:f>
              <c:numCache>
                <c:formatCode>#,##0</c:formatCode>
                <c:ptCount val="6"/>
                <c:pt idx="0">
                  <c:v>3625</c:v>
                </c:pt>
                <c:pt idx="1">
                  <c:v>3617</c:v>
                </c:pt>
                <c:pt idx="2">
                  <c:v>3605</c:v>
                </c:pt>
                <c:pt idx="3">
                  <c:v>3526</c:v>
                </c:pt>
                <c:pt idx="4">
                  <c:v>3370</c:v>
                </c:pt>
                <c:pt idx="5">
                  <c:v>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07-499D-99C0-9B410A4D9A7C}"/>
            </c:ext>
          </c:extLst>
        </c:ser>
        <c:ser>
          <c:idx val="3"/>
          <c:order val="3"/>
          <c:tx>
            <c:strRef>
              <c:f>'Table 8.38'!$S$12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8.38'!$T$12:$Y$12</c:f>
              <c:numCache>
                <c:formatCode>#,##0</c:formatCode>
                <c:ptCount val="6"/>
                <c:pt idx="0">
                  <c:v>1368</c:v>
                </c:pt>
                <c:pt idx="1">
                  <c:v>1343</c:v>
                </c:pt>
                <c:pt idx="2">
                  <c:v>1316</c:v>
                </c:pt>
                <c:pt idx="3">
                  <c:v>1270</c:v>
                </c:pt>
                <c:pt idx="4">
                  <c:v>1171</c:v>
                </c:pt>
                <c:pt idx="5">
                  <c:v>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07-499D-99C0-9B410A4D9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8.38'!$AA$15:$AA$33</c:f>
              <c:numCache>
                <c:formatCode>0.0%</c:formatCode>
                <c:ptCount val="19"/>
                <c:pt idx="0">
                  <c:v>0.15728116972930251</c:v>
                </c:pt>
                <c:pt idx="1">
                  <c:v>6.1252716854376605E-3</c:v>
                </c:pt>
                <c:pt idx="2">
                  <c:v>7.0539419087136929E-2</c:v>
                </c:pt>
                <c:pt idx="3">
                  <c:v>4.9397352301916615E-3</c:v>
                </c:pt>
                <c:pt idx="4">
                  <c:v>3.5566093657379963E-2</c:v>
                </c:pt>
                <c:pt idx="5">
                  <c:v>2.9243232562734638E-2</c:v>
                </c:pt>
                <c:pt idx="6">
                  <c:v>6.0067180399130608E-2</c:v>
                </c:pt>
                <c:pt idx="7">
                  <c:v>3.3787788974510964E-2</c:v>
                </c:pt>
                <c:pt idx="8">
                  <c:v>3.6356451294210633E-2</c:v>
                </c:pt>
                <c:pt idx="9">
                  <c:v>4.1493775933609959E-3</c:v>
                </c:pt>
                <c:pt idx="10">
                  <c:v>2.0351709148389647E-2</c:v>
                </c:pt>
                <c:pt idx="11">
                  <c:v>8.1011657775143259E-3</c:v>
                </c:pt>
                <c:pt idx="12">
                  <c:v>2.0549298557597313E-2</c:v>
                </c:pt>
                <c:pt idx="13">
                  <c:v>4.307449120727129E-2</c:v>
                </c:pt>
                <c:pt idx="14">
                  <c:v>6.1845485081999607E-2</c:v>
                </c:pt>
                <c:pt idx="15">
                  <c:v>6.3228610946453268E-2</c:v>
                </c:pt>
                <c:pt idx="16">
                  <c:v>0.10096818810511757</c:v>
                </c:pt>
                <c:pt idx="17">
                  <c:v>1.3040901007705987E-2</c:v>
                </c:pt>
                <c:pt idx="18">
                  <c:v>1.4424026872159653E-2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B-4E7F-B97D-F7D9BE5334F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EB-4E7F-B97D-F7D9BE533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8.38'!$Y$44:$Y$60</c:f>
              <c:numCache>
                <c:formatCode>#,##0</c:formatCode>
                <c:ptCount val="17"/>
                <c:pt idx="0">
                  <c:v>10</c:v>
                </c:pt>
                <c:pt idx="1">
                  <c:v>44</c:v>
                </c:pt>
                <c:pt idx="2">
                  <c:v>132</c:v>
                </c:pt>
                <c:pt idx="3">
                  <c:v>209</c:v>
                </c:pt>
                <c:pt idx="4">
                  <c:v>227</c:v>
                </c:pt>
                <c:pt idx="5">
                  <c:v>214</c:v>
                </c:pt>
                <c:pt idx="6">
                  <c:v>175</c:v>
                </c:pt>
                <c:pt idx="7">
                  <c:v>220</c:v>
                </c:pt>
                <c:pt idx="8">
                  <c:v>257</c:v>
                </c:pt>
                <c:pt idx="9">
                  <c:v>232</c:v>
                </c:pt>
                <c:pt idx="10">
                  <c:v>327</c:v>
                </c:pt>
                <c:pt idx="11">
                  <c:v>248</c:v>
                </c:pt>
                <c:pt idx="12">
                  <c:v>153</c:v>
                </c:pt>
                <c:pt idx="13">
                  <c:v>88</c:v>
                </c:pt>
                <c:pt idx="14">
                  <c:v>43</c:v>
                </c:pt>
                <c:pt idx="15">
                  <c:v>26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42-4E60-96EC-9D20A8CAAA85}"/>
            </c:ext>
          </c:extLst>
        </c:ser>
        <c:ser>
          <c:idx val="1"/>
          <c:order val="1"/>
          <c:tx>
            <c:strRef>
              <c:f>'Table 8.38'!$S$62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8.38'!$Y$63:$Y$79</c:f>
              <c:numCache>
                <c:formatCode>#,##0</c:formatCode>
                <c:ptCount val="17"/>
                <c:pt idx="0">
                  <c:v>8</c:v>
                </c:pt>
                <c:pt idx="1">
                  <c:v>58</c:v>
                </c:pt>
                <c:pt idx="2">
                  <c:v>137</c:v>
                </c:pt>
                <c:pt idx="3">
                  <c:v>198</c:v>
                </c:pt>
                <c:pt idx="4">
                  <c:v>163</c:v>
                </c:pt>
                <c:pt idx="5">
                  <c:v>174</c:v>
                </c:pt>
                <c:pt idx="6">
                  <c:v>179</c:v>
                </c:pt>
                <c:pt idx="7">
                  <c:v>233</c:v>
                </c:pt>
                <c:pt idx="8">
                  <c:v>246</c:v>
                </c:pt>
                <c:pt idx="9">
                  <c:v>272</c:v>
                </c:pt>
                <c:pt idx="10">
                  <c:v>313</c:v>
                </c:pt>
                <c:pt idx="11">
                  <c:v>235</c:v>
                </c:pt>
                <c:pt idx="12">
                  <c:v>128</c:v>
                </c:pt>
                <c:pt idx="13">
                  <c:v>46</c:v>
                </c:pt>
                <c:pt idx="14">
                  <c:v>23</c:v>
                </c:pt>
                <c:pt idx="15">
                  <c:v>18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42-4E60-96EC-9D20A8CAA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8.38'!$Y$83:$Y$90</c:f>
              <c:numCache>
                <c:formatCode>#,##0</c:formatCode>
                <c:ptCount val="8"/>
                <c:pt idx="0">
                  <c:v>204</c:v>
                </c:pt>
                <c:pt idx="1">
                  <c:v>85</c:v>
                </c:pt>
                <c:pt idx="2">
                  <c:v>178</c:v>
                </c:pt>
                <c:pt idx="3">
                  <c:v>66</c:v>
                </c:pt>
                <c:pt idx="4">
                  <c:v>45</c:v>
                </c:pt>
                <c:pt idx="5">
                  <c:v>39</c:v>
                </c:pt>
                <c:pt idx="6">
                  <c:v>191</c:v>
                </c:pt>
                <c:pt idx="7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92-4DAE-B724-9412C8DDB75A}"/>
            </c:ext>
          </c:extLst>
        </c:ser>
        <c:ser>
          <c:idx val="1"/>
          <c:order val="1"/>
          <c:tx>
            <c:strRef>
              <c:f>'Table 8.38'!$S$92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8.38'!$Y$93:$Y$100</c:f>
              <c:numCache>
                <c:formatCode>#,##0</c:formatCode>
                <c:ptCount val="8"/>
                <c:pt idx="0">
                  <c:v>121</c:v>
                </c:pt>
                <c:pt idx="1">
                  <c:v>269</c:v>
                </c:pt>
                <c:pt idx="2">
                  <c:v>41</c:v>
                </c:pt>
                <c:pt idx="3">
                  <c:v>218</c:v>
                </c:pt>
                <c:pt idx="4">
                  <c:v>220</c:v>
                </c:pt>
                <c:pt idx="5">
                  <c:v>115</c:v>
                </c:pt>
                <c:pt idx="6">
                  <c:v>27</c:v>
                </c:pt>
                <c:pt idx="7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92-4DAE-B724-9412C8DDB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8.4'!$Y$44:$Y$60</c:f>
              <c:numCache>
                <c:formatCode>#,##0</c:formatCode>
                <c:ptCount val="17"/>
                <c:pt idx="0">
                  <c:v>16</c:v>
                </c:pt>
                <c:pt idx="1">
                  <c:v>558</c:v>
                </c:pt>
                <c:pt idx="2">
                  <c:v>2365</c:v>
                </c:pt>
                <c:pt idx="3">
                  <c:v>4407</c:v>
                </c:pt>
                <c:pt idx="4">
                  <c:v>6022</c:v>
                </c:pt>
                <c:pt idx="5">
                  <c:v>5957</c:v>
                </c:pt>
                <c:pt idx="6">
                  <c:v>5645</c:v>
                </c:pt>
                <c:pt idx="7">
                  <c:v>5218</c:v>
                </c:pt>
                <c:pt idx="8">
                  <c:v>4819</c:v>
                </c:pt>
                <c:pt idx="9">
                  <c:v>3976</c:v>
                </c:pt>
                <c:pt idx="10">
                  <c:v>3892</c:v>
                </c:pt>
                <c:pt idx="11">
                  <c:v>2907</c:v>
                </c:pt>
                <c:pt idx="12">
                  <c:v>1749</c:v>
                </c:pt>
                <c:pt idx="13">
                  <c:v>709</c:v>
                </c:pt>
                <c:pt idx="14">
                  <c:v>249</c:v>
                </c:pt>
                <c:pt idx="15">
                  <c:v>146</c:v>
                </c:pt>
                <c:pt idx="16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4-41F7-B145-D914B9D861D2}"/>
            </c:ext>
          </c:extLst>
        </c:ser>
        <c:ser>
          <c:idx val="1"/>
          <c:order val="1"/>
          <c:tx>
            <c:strRef>
              <c:f>'Table 8.4'!$S$62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8.4'!$Y$63:$Y$79</c:f>
              <c:numCache>
                <c:formatCode>#,##0</c:formatCode>
                <c:ptCount val="17"/>
                <c:pt idx="0">
                  <c:v>11</c:v>
                </c:pt>
                <c:pt idx="1">
                  <c:v>749</c:v>
                </c:pt>
                <c:pt idx="2">
                  <c:v>2506</c:v>
                </c:pt>
                <c:pt idx="3">
                  <c:v>4778</c:v>
                </c:pt>
                <c:pt idx="4">
                  <c:v>6023</c:v>
                </c:pt>
                <c:pt idx="5">
                  <c:v>5715</c:v>
                </c:pt>
                <c:pt idx="6">
                  <c:v>5378</c:v>
                </c:pt>
                <c:pt idx="7">
                  <c:v>5147</c:v>
                </c:pt>
                <c:pt idx="8">
                  <c:v>5059</c:v>
                </c:pt>
                <c:pt idx="9">
                  <c:v>4494</c:v>
                </c:pt>
                <c:pt idx="10">
                  <c:v>4203</c:v>
                </c:pt>
                <c:pt idx="11">
                  <c:v>3002</c:v>
                </c:pt>
                <c:pt idx="12">
                  <c:v>1424</c:v>
                </c:pt>
                <c:pt idx="13">
                  <c:v>521</c:v>
                </c:pt>
                <c:pt idx="14">
                  <c:v>238</c:v>
                </c:pt>
                <c:pt idx="15">
                  <c:v>152</c:v>
                </c:pt>
                <c:pt idx="16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4-41F7-B145-D914B9D86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8.38'!$T$8:$Y$8</c:f>
              <c:numCache>
                <c:formatCode>General</c:formatCode>
                <c:ptCount val="6"/>
                <c:pt idx="0">
                  <c:v>26187.54</c:v>
                </c:pt>
                <c:pt idx="1">
                  <c:v>27914.9</c:v>
                </c:pt>
                <c:pt idx="2">
                  <c:v>27515.71</c:v>
                </c:pt>
                <c:pt idx="3">
                  <c:v>29998.52</c:v>
                </c:pt>
                <c:pt idx="4">
                  <c:v>31322</c:v>
                </c:pt>
                <c:pt idx="5">
                  <c:v>31533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4-475E-BA8D-394FD7EC39C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4-475E-BA8D-394FD7EC3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8.39'!$U$4:$Y$4</c:f>
              <c:numCache>
                <c:formatCode>#,##0</c:formatCode>
                <c:ptCount val="5"/>
                <c:pt idx="0">
                  <c:v>33704</c:v>
                </c:pt>
                <c:pt idx="1">
                  <c:v>34200</c:v>
                </c:pt>
                <c:pt idx="2">
                  <c:v>34593</c:v>
                </c:pt>
                <c:pt idx="3">
                  <c:v>34955</c:v>
                </c:pt>
                <c:pt idx="4">
                  <c:v>36491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14-4185-9DED-A95DB24A18F6}"/>
            </c:ext>
          </c:extLst>
        </c:ser>
        <c:ser>
          <c:idx val="1"/>
          <c:order val="1"/>
          <c:tx>
            <c:strRef>
              <c:f>'Table 8.39'!$S$7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8.39'!$U$7:$Y$7</c:f>
              <c:numCache>
                <c:formatCode>#,##0</c:formatCode>
                <c:ptCount val="5"/>
                <c:pt idx="0">
                  <c:v>24599</c:v>
                </c:pt>
                <c:pt idx="1">
                  <c:v>24872</c:v>
                </c:pt>
                <c:pt idx="2">
                  <c:v>24999</c:v>
                </c:pt>
                <c:pt idx="3">
                  <c:v>25496</c:v>
                </c:pt>
                <c:pt idx="4">
                  <c:v>26285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14-4185-9DED-A95DB24A18F6}"/>
            </c:ext>
          </c:extLst>
        </c:ser>
        <c:ser>
          <c:idx val="2"/>
          <c:order val="2"/>
          <c:tx>
            <c:strRef>
              <c:f>'Table 8.39'!$S$11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8.39'!$U$11:$Y$11</c:f>
              <c:numCache>
                <c:formatCode>#,##0</c:formatCode>
                <c:ptCount val="5"/>
                <c:pt idx="0">
                  <c:v>29045</c:v>
                </c:pt>
                <c:pt idx="1">
                  <c:v>29599</c:v>
                </c:pt>
                <c:pt idx="2">
                  <c:v>30061</c:v>
                </c:pt>
                <c:pt idx="3">
                  <c:v>30332</c:v>
                </c:pt>
                <c:pt idx="4">
                  <c:v>31679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14-4185-9DED-A95DB24A18F6}"/>
            </c:ext>
          </c:extLst>
        </c:ser>
        <c:ser>
          <c:idx val="3"/>
          <c:order val="3"/>
          <c:tx>
            <c:strRef>
              <c:f>'Table 8.39'!$S$12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8.39'!$U$12:$Y$12</c:f>
              <c:numCache>
                <c:formatCode>#,##0</c:formatCode>
                <c:ptCount val="5"/>
                <c:pt idx="0">
                  <c:v>4657</c:v>
                </c:pt>
                <c:pt idx="1">
                  <c:v>4599</c:v>
                </c:pt>
                <c:pt idx="2">
                  <c:v>4535</c:v>
                </c:pt>
                <c:pt idx="3">
                  <c:v>4624</c:v>
                </c:pt>
                <c:pt idx="4">
                  <c:v>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14-4185-9DED-A95DB24A1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8.39'!$AA$15:$AA$33</c:f>
              <c:numCache>
                <c:formatCode>0.0%</c:formatCode>
                <c:ptCount val="19"/>
                <c:pt idx="0">
                  <c:v>2.2224658134882575E-2</c:v>
                </c:pt>
                <c:pt idx="1">
                  <c:v>2.7678057603244635E-3</c:v>
                </c:pt>
                <c:pt idx="2">
                  <c:v>5.5301307171631363E-2</c:v>
                </c:pt>
                <c:pt idx="3">
                  <c:v>6.9880244443835463E-3</c:v>
                </c:pt>
                <c:pt idx="4">
                  <c:v>8.4815433942615981E-2</c:v>
                </c:pt>
                <c:pt idx="5">
                  <c:v>3.280260886245924E-2</c:v>
                </c:pt>
                <c:pt idx="6">
                  <c:v>7.1634101559288593E-2</c:v>
                </c:pt>
                <c:pt idx="7">
                  <c:v>5.0752240278424815E-2</c:v>
                </c:pt>
                <c:pt idx="8">
                  <c:v>5.1519552766435557E-2</c:v>
                </c:pt>
                <c:pt idx="9">
                  <c:v>1.5976542161080815E-2</c:v>
                </c:pt>
                <c:pt idx="10">
                  <c:v>3.8749280644542493E-2</c:v>
                </c:pt>
                <c:pt idx="11">
                  <c:v>1.8990984078265875E-2</c:v>
                </c:pt>
                <c:pt idx="12">
                  <c:v>7.2072565838151872E-2</c:v>
                </c:pt>
                <c:pt idx="13">
                  <c:v>6.7961963223808611E-2</c:v>
                </c:pt>
                <c:pt idx="14">
                  <c:v>7.0209092652982932E-2</c:v>
                </c:pt>
                <c:pt idx="15">
                  <c:v>9.4489052095037135E-2</c:v>
                </c:pt>
                <c:pt idx="16">
                  <c:v>9.5311172617905782E-2</c:v>
                </c:pt>
                <c:pt idx="17">
                  <c:v>2.3622263023759284E-2</c:v>
                </c:pt>
                <c:pt idx="18">
                  <c:v>2.7869885725247321E-2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A-46E0-9728-61BE93E9740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FA-46E0-9728-61BE93E97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8.39'!$Y$44:$Y$60</c:f>
              <c:numCache>
                <c:formatCode>#,##0</c:formatCode>
                <c:ptCount val="17"/>
                <c:pt idx="0">
                  <c:v>6</c:v>
                </c:pt>
                <c:pt idx="1">
                  <c:v>316</c:v>
                </c:pt>
                <c:pt idx="2">
                  <c:v>961</c:v>
                </c:pt>
                <c:pt idx="3">
                  <c:v>1530</c:v>
                </c:pt>
                <c:pt idx="4">
                  <c:v>1583</c:v>
                </c:pt>
                <c:pt idx="5">
                  <c:v>1479</c:v>
                </c:pt>
                <c:pt idx="6">
                  <c:v>1734</c:v>
                </c:pt>
                <c:pt idx="7">
                  <c:v>2034</c:v>
                </c:pt>
                <c:pt idx="8">
                  <c:v>2213</c:v>
                </c:pt>
                <c:pt idx="9">
                  <c:v>1884</c:v>
                </c:pt>
                <c:pt idx="10">
                  <c:v>1918</c:v>
                </c:pt>
                <c:pt idx="11">
                  <c:v>1299</c:v>
                </c:pt>
                <c:pt idx="12">
                  <c:v>779</c:v>
                </c:pt>
                <c:pt idx="13">
                  <c:v>404</c:v>
                </c:pt>
                <c:pt idx="14">
                  <c:v>145</c:v>
                </c:pt>
                <c:pt idx="15">
                  <c:v>53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1-4135-AFEE-4D3EED868D13}"/>
            </c:ext>
          </c:extLst>
        </c:ser>
        <c:ser>
          <c:idx val="1"/>
          <c:order val="1"/>
          <c:tx>
            <c:strRef>
              <c:f>'Table 8.39'!$S$62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8.39'!$Y$63:$Y$79</c:f>
              <c:numCache>
                <c:formatCode>#,##0</c:formatCode>
                <c:ptCount val="17"/>
                <c:pt idx="0">
                  <c:v>10</c:v>
                </c:pt>
                <c:pt idx="1">
                  <c:v>365</c:v>
                </c:pt>
                <c:pt idx="2">
                  <c:v>1108</c:v>
                </c:pt>
                <c:pt idx="3">
                  <c:v>1599</c:v>
                </c:pt>
                <c:pt idx="4">
                  <c:v>1416</c:v>
                </c:pt>
                <c:pt idx="5">
                  <c:v>1475</c:v>
                </c:pt>
                <c:pt idx="6">
                  <c:v>1824</c:v>
                </c:pt>
                <c:pt idx="7">
                  <c:v>2066</c:v>
                </c:pt>
                <c:pt idx="8">
                  <c:v>2318</c:v>
                </c:pt>
                <c:pt idx="9">
                  <c:v>2044</c:v>
                </c:pt>
                <c:pt idx="10">
                  <c:v>1765</c:v>
                </c:pt>
                <c:pt idx="11">
                  <c:v>1201</c:v>
                </c:pt>
                <c:pt idx="12">
                  <c:v>574</c:v>
                </c:pt>
                <c:pt idx="13">
                  <c:v>223</c:v>
                </c:pt>
                <c:pt idx="14">
                  <c:v>62</c:v>
                </c:pt>
                <c:pt idx="15">
                  <c:v>34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1-4135-AFEE-4D3EED868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8.39'!$Y$83:$Y$90</c:f>
              <c:numCache>
                <c:formatCode>#,##0</c:formatCode>
                <c:ptCount val="8"/>
                <c:pt idx="0">
                  <c:v>1983</c:v>
                </c:pt>
                <c:pt idx="1">
                  <c:v>2081</c:v>
                </c:pt>
                <c:pt idx="2">
                  <c:v>2599</c:v>
                </c:pt>
                <c:pt idx="3">
                  <c:v>794</c:v>
                </c:pt>
                <c:pt idx="4">
                  <c:v>664</c:v>
                </c:pt>
                <c:pt idx="5">
                  <c:v>530</c:v>
                </c:pt>
                <c:pt idx="6">
                  <c:v>975</c:v>
                </c:pt>
                <c:pt idx="7">
                  <c:v>1121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B-4092-946D-C5AEA7DADCCF}"/>
            </c:ext>
          </c:extLst>
        </c:ser>
        <c:ser>
          <c:idx val="1"/>
          <c:order val="1"/>
          <c:tx>
            <c:strRef>
              <c:f>'Table 8.39'!$S$92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8.39'!$Y$93:$Y$100</c:f>
              <c:numCache>
                <c:formatCode>#,##0</c:formatCode>
                <c:ptCount val="8"/>
                <c:pt idx="0">
                  <c:v>1192</c:v>
                </c:pt>
                <c:pt idx="1">
                  <c:v>2996</c:v>
                </c:pt>
                <c:pt idx="2">
                  <c:v>423</c:v>
                </c:pt>
                <c:pt idx="3">
                  <c:v>1579</c:v>
                </c:pt>
                <c:pt idx="4">
                  <c:v>2413</c:v>
                </c:pt>
                <c:pt idx="5">
                  <c:v>1088</c:v>
                </c:pt>
                <c:pt idx="6">
                  <c:v>76</c:v>
                </c:pt>
                <c:pt idx="7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8B-4092-946D-C5AEA7DAD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8.39'!$U$8:$Y$8</c:f>
              <c:numCache>
                <c:formatCode>General</c:formatCode>
                <c:ptCount val="5"/>
                <c:pt idx="0">
                  <c:v>39463</c:v>
                </c:pt>
                <c:pt idx="1">
                  <c:v>38982</c:v>
                </c:pt>
                <c:pt idx="2">
                  <c:v>41999</c:v>
                </c:pt>
                <c:pt idx="3">
                  <c:v>43773.14</c:v>
                </c:pt>
                <c:pt idx="4">
                  <c:v>44860.5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A0-42E2-B35C-48DA05965D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A0-42E2-B35C-48DA05965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8.39'!$T$4:$Y$4</c:f>
              <c:numCache>
                <c:formatCode>#,##0</c:formatCode>
                <c:ptCount val="6"/>
                <c:pt idx="0">
                  <c:v>32973</c:v>
                </c:pt>
                <c:pt idx="1">
                  <c:v>33704</c:v>
                </c:pt>
                <c:pt idx="2">
                  <c:v>34200</c:v>
                </c:pt>
                <c:pt idx="3">
                  <c:v>34593</c:v>
                </c:pt>
                <c:pt idx="4">
                  <c:v>34955</c:v>
                </c:pt>
                <c:pt idx="5">
                  <c:v>36491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1-4901-9FD8-1DC4A79528A7}"/>
            </c:ext>
          </c:extLst>
        </c:ser>
        <c:ser>
          <c:idx val="1"/>
          <c:order val="1"/>
          <c:tx>
            <c:strRef>
              <c:f>'Table 8.39'!$S$7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8.39'!$T$7:$Y$7</c:f>
              <c:numCache>
                <c:formatCode>#,##0</c:formatCode>
                <c:ptCount val="6"/>
                <c:pt idx="0">
                  <c:v>24213</c:v>
                </c:pt>
                <c:pt idx="1">
                  <c:v>24599</c:v>
                </c:pt>
                <c:pt idx="2">
                  <c:v>24872</c:v>
                </c:pt>
                <c:pt idx="3">
                  <c:v>24999</c:v>
                </c:pt>
                <c:pt idx="4">
                  <c:v>25496</c:v>
                </c:pt>
                <c:pt idx="5">
                  <c:v>26285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31-4901-9FD8-1DC4A79528A7}"/>
            </c:ext>
          </c:extLst>
        </c:ser>
        <c:ser>
          <c:idx val="2"/>
          <c:order val="2"/>
          <c:tx>
            <c:strRef>
              <c:f>'Table 8.39'!$S$11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8.39'!$T$11:$Y$11</c:f>
              <c:numCache>
                <c:formatCode>#,##0</c:formatCode>
                <c:ptCount val="6"/>
                <c:pt idx="0">
                  <c:v>28387</c:v>
                </c:pt>
                <c:pt idx="1">
                  <c:v>29045</c:v>
                </c:pt>
                <c:pt idx="2">
                  <c:v>29599</c:v>
                </c:pt>
                <c:pt idx="3">
                  <c:v>30061</c:v>
                </c:pt>
                <c:pt idx="4">
                  <c:v>30332</c:v>
                </c:pt>
                <c:pt idx="5">
                  <c:v>31679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31-4901-9FD8-1DC4A79528A7}"/>
            </c:ext>
          </c:extLst>
        </c:ser>
        <c:ser>
          <c:idx val="3"/>
          <c:order val="3"/>
          <c:tx>
            <c:strRef>
              <c:f>'Table 8.39'!$S$12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8.39'!$T$12:$Y$12</c:f>
              <c:numCache>
                <c:formatCode>#,##0</c:formatCode>
                <c:ptCount val="6"/>
                <c:pt idx="0">
                  <c:v>4589</c:v>
                </c:pt>
                <c:pt idx="1">
                  <c:v>4657</c:v>
                </c:pt>
                <c:pt idx="2">
                  <c:v>4599</c:v>
                </c:pt>
                <c:pt idx="3">
                  <c:v>4535</c:v>
                </c:pt>
                <c:pt idx="4">
                  <c:v>4624</c:v>
                </c:pt>
                <c:pt idx="5">
                  <c:v>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31-4901-9FD8-1DC4A7952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8.39'!$AA$15:$AA$33</c:f>
              <c:numCache>
                <c:formatCode>0.0%</c:formatCode>
                <c:ptCount val="19"/>
                <c:pt idx="0">
                  <c:v>2.2224658134882575E-2</c:v>
                </c:pt>
                <c:pt idx="1">
                  <c:v>2.7678057603244635E-3</c:v>
                </c:pt>
                <c:pt idx="2">
                  <c:v>5.5301307171631363E-2</c:v>
                </c:pt>
                <c:pt idx="3">
                  <c:v>6.9880244443835463E-3</c:v>
                </c:pt>
                <c:pt idx="4">
                  <c:v>8.4815433942615981E-2</c:v>
                </c:pt>
                <c:pt idx="5">
                  <c:v>3.280260886245924E-2</c:v>
                </c:pt>
                <c:pt idx="6">
                  <c:v>7.1634101559288593E-2</c:v>
                </c:pt>
                <c:pt idx="7">
                  <c:v>5.0752240278424815E-2</c:v>
                </c:pt>
                <c:pt idx="8">
                  <c:v>5.1519552766435557E-2</c:v>
                </c:pt>
                <c:pt idx="9">
                  <c:v>1.5976542161080815E-2</c:v>
                </c:pt>
                <c:pt idx="10">
                  <c:v>3.8749280644542493E-2</c:v>
                </c:pt>
                <c:pt idx="11">
                  <c:v>1.8990984078265875E-2</c:v>
                </c:pt>
                <c:pt idx="12">
                  <c:v>7.2072565838151872E-2</c:v>
                </c:pt>
                <c:pt idx="13">
                  <c:v>6.7961963223808611E-2</c:v>
                </c:pt>
                <c:pt idx="14">
                  <c:v>7.0209092652982932E-2</c:v>
                </c:pt>
                <c:pt idx="15">
                  <c:v>9.4489052095037135E-2</c:v>
                </c:pt>
                <c:pt idx="16">
                  <c:v>9.5311172617905782E-2</c:v>
                </c:pt>
                <c:pt idx="17">
                  <c:v>2.3622263023759284E-2</c:v>
                </c:pt>
                <c:pt idx="18">
                  <c:v>2.7869885725247321E-2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3-4DB6-9FBF-BE2A806021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3-4DB6-9FBF-BE2A8060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8.39'!$Y$44:$Y$60</c:f>
              <c:numCache>
                <c:formatCode>#,##0</c:formatCode>
                <c:ptCount val="17"/>
                <c:pt idx="0">
                  <c:v>6</c:v>
                </c:pt>
                <c:pt idx="1">
                  <c:v>316</c:v>
                </c:pt>
                <c:pt idx="2">
                  <c:v>961</c:v>
                </c:pt>
                <c:pt idx="3">
                  <c:v>1530</c:v>
                </c:pt>
                <c:pt idx="4">
                  <c:v>1583</c:v>
                </c:pt>
                <c:pt idx="5">
                  <c:v>1479</c:v>
                </c:pt>
                <c:pt idx="6">
                  <c:v>1734</c:v>
                </c:pt>
                <c:pt idx="7">
                  <c:v>2034</c:v>
                </c:pt>
                <c:pt idx="8">
                  <c:v>2213</c:v>
                </c:pt>
                <c:pt idx="9">
                  <c:v>1884</c:v>
                </c:pt>
                <c:pt idx="10">
                  <c:v>1918</c:v>
                </c:pt>
                <c:pt idx="11">
                  <c:v>1299</c:v>
                </c:pt>
                <c:pt idx="12">
                  <c:v>779</c:v>
                </c:pt>
                <c:pt idx="13">
                  <c:v>404</c:v>
                </c:pt>
                <c:pt idx="14">
                  <c:v>145</c:v>
                </c:pt>
                <c:pt idx="15">
                  <c:v>53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C-4FFE-99A9-C4030FB81663}"/>
            </c:ext>
          </c:extLst>
        </c:ser>
        <c:ser>
          <c:idx val="1"/>
          <c:order val="1"/>
          <c:tx>
            <c:strRef>
              <c:f>'Table 8.39'!$S$62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8.39'!$Y$63:$Y$79</c:f>
              <c:numCache>
                <c:formatCode>#,##0</c:formatCode>
                <c:ptCount val="17"/>
                <c:pt idx="0">
                  <c:v>10</c:v>
                </c:pt>
                <c:pt idx="1">
                  <c:v>365</c:v>
                </c:pt>
                <c:pt idx="2">
                  <c:v>1108</c:v>
                </c:pt>
                <c:pt idx="3">
                  <c:v>1599</c:v>
                </c:pt>
                <c:pt idx="4">
                  <c:v>1416</c:v>
                </c:pt>
                <c:pt idx="5">
                  <c:v>1475</c:v>
                </c:pt>
                <c:pt idx="6">
                  <c:v>1824</c:v>
                </c:pt>
                <c:pt idx="7">
                  <c:v>2066</c:v>
                </c:pt>
                <c:pt idx="8">
                  <c:v>2318</c:v>
                </c:pt>
                <c:pt idx="9">
                  <c:v>2044</c:v>
                </c:pt>
                <c:pt idx="10">
                  <c:v>1765</c:v>
                </c:pt>
                <c:pt idx="11">
                  <c:v>1201</c:v>
                </c:pt>
                <c:pt idx="12">
                  <c:v>574</c:v>
                </c:pt>
                <c:pt idx="13">
                  <c:v>223</c:v>
                </c:pt>
                <c:pt idx="14">
                  <c:v>62</c:v>
                </c:pt>
                <c:pt idx="15">
                  <c:v>34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7C-4FFE-99A9-C4030FB81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8.39'!$Y$83:$Y$90</c:f>
              <c:numCache>
                <c:formatCode>#,##0</c:formatCode>
                <c:ptCount val="8"/>
                <c:pt idx="0">
                  <c:v>1983</c:v>
                </c:pt>
                <c:pt idx="1">
                  <c:v>2081</c:v>
                </c:pt>
                <c:pt idx="2">
                  <c:v>2599</c:v>
                </c:pt>
                <c:pt idx="3">
                  <c:v>794</c:v>
                </c:pt>
                <c:pt idx="4">
                  <c:v>664</c:v>
                </c:pt>
                <c:pt idx="5">
                  <c:v>530</c:v>
                </c:pt>
                <c:pt idx="6">
                  <c:v>975</c:v>
                </c:pt>
                <c:pt idx="7">
                  <c:v>1121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C-4399-91FD-D13FF1C7133A}"/>
            </c:ext>
          </c:extLst>
        </c:ser>
        <c:ser>
          <c:idx val="1"/>
          <c:order val="1"/>
          <c:tx>
            <c:strRef>
              <c:f>'Table 8.39'!$S$92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8.39'!$Y$93:$Y$100</c:f>
              <c:numCache>
                <c:formatCode>#,##0</c:formatCode>
                <c:ptCount val="8"/>
                <c:pt idx="0">
                  <c:v>1192</c:v>
                </c:pt>
                <c:pt idx="1">
                  <c:v>2996</c:v>
                </c:pt>
                <c:pt idx="2">
                  <c:v>423</c:v>
                </c:pt>
                <c:pt idx="3">
                  <c:v>1579</c:v>
                </c:pt>
                <c:pt idx="4">
                  <c:v>2413</c:v>
                </c:pt>
                <c:pt idx="5">
                  <c:v>1088</c:v>
                </c:pt>
                <c:pt idx="6">
                  <c:v>76</c:v>
                </c:pt>
                <c:pt idx="7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C-4399-91FD-D13FF1C71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8.4'!$Y$83:$Y$90</c:f>
              <c:numCache>
                <c:formatCode>#,##0</c:formatCode>
                <c:ptCount val="8"/>
                <c:pt idx="0">
                  <c:v>5232</c:v>
                </c:pt>
                <c:pt idx="1">
                  <c:v>8231</c:v>
                </c:pt>
                <c:pt idx="2">
                  <c:v>5067</c:v>
                </c:pt>
                <c:pt idx="3">
                  <c:v>1997</c:v>
                </c:pt>
                <c:pt idx="4">
                  <c:v>2481</c:v>
                </c:pt>
                <c:pt idx="5">
                  <c:v>2054</c:v>
                </c:pt>
                <c:pt idx="6">
                  <c:v>1518</c:v>
                </c:pt>
                <c:pt idx="7">
                  <c:v>2128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5D-42D1-9563-E998EA233C47}"/>
            </c:ext>
          </c:extLst>
        </c:ser>
        <c:ser>
          <c:idx val="1"/>
          <c:order val="1"/>
          <c:tx>
            <c:strRef>
              <c:f>'Table 8.4'!$S$92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8.4'!$Y$93:$Y$100</c:f>
              <c:numCache>
                <c:formatCode>#,##0</c:formatCode>
                <c:ptCount val="8"/>
                <c:pt idx="0">
                  <c:v>3219</c:v>
                </c:pt>
                <c:pt idx="1">
                  <c:v>10221</c:v>
                </c:pt>
                <c:pt idx="2">
                  <c:v>888</c:v>
                </c:pt>
                <c:pt idx="3">
                  <c:v>3661</c:v>
                </c:pt>
                <c:pt idx="4">
                  <c:v>7071</c:v>
                </c:pt>
                <c:pt idx="5">
                  <c:v>2911</c:v>
                </c:pt>
                <c:pt idx="6">
                  <c:v>144</c:v>
                </c:pt>
                <c:pt idx="7">
                  <c:v>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5D-42D1-9563-E998EA233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8.39'!$T$8:$Y$8</c:f>
              <c:numCache>
                <c:formatCode>General</c:formatCode>
                <c:ptCount val="6"/>
                <c:pt idx="0">
                  <c:v>38574</c:v>
                </c:pt>
                <c:pt idx="1">
                  <c:v>39463</c:v>
                </c:pt>
                <c:pt idx="2">
                  <c:v>38982</c:v>
                </c:pt>
                <c:pt idx="3">
                  <c:v>41999</c:v>
                </c:pt>
                <c:pt idx="4">
                  <c:v>43773.14</c:v>
                </c:pt>
                <c:pt idx="5">
                  <c:v>44860.5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57-494D-BD6F-80C23A5C35B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57-494D-BD6F-80C23A5C3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8.40'!$U$4:$Y$4</c:f>
              <c:numCache>
                <c:formatCode>#,##0</c:formatCode>
                <c:ptCount val="5"/>
                <c:pt idx="0">
                  <c:v>86015</c:v>
                </c:pt>
                <c:pt idx="1">
                  <c:v>85307</c:v>
                </c:pt>
                <c:pt idx="2">
                  <c:v>85229</c:v>
                </c:pt>
                <c:pt idx="3">
                  <c:v>85541</c:v>
                </c:pt>
                <c:pt idx="4">
                  <c:v>87276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DD-4922-A476-DF6FACDF5EEA}"/>
            </c:ext>
          </c:extLst>
        </c:ser>
        <c:ser>
          <c:idx val="1"/>
          <c:order val="1"/>
          <c:tx>
            <c:strRef>
              <c:f>'Table 8.40'!$S$7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8.40'!$U$7:$Y$7</c:f>
              <c:numCache>
                <c:formatCode>#,##0</c:formatCode>
                <c:ptCount val="5"/>
                <c:pt idx="0">
                  <c:v>63714</c:v>
                </c:pt>
                <c:pt idx="1">
                  <c:v>63293</c:v>
                </c:pt>
                <c:pt idx="2">
                  <c:v>63049</c:v>
                </c:pt>
                <c:pt idx="3">
                  <c:v>63096</c:v>
                </c:pt>
                <c:pt idx="4">
                  <c:v>63730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DD-4922-A476-DF6FACDF5EEA}"/>
            </c:ext>
          </c:extLst>
        </c:ser>
        <c:ser>
          <c:idx val="2"/>
          <c:order val="2"/>
          <c:tx>
            <c:strRef>
              <c:f>'Table 8.40'!$S$11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8.40'!$U$11:$Y$11</c:f>
              <c:numCache>
                <c:formatCode>#,##0</c:formatCode>
                <c:ptCount val="5"/>
                <c:pt idx="0">
                  <c:v>76251</c:v>
                </c:pt>
                <c:pt idx="1">
                  <c:v>75730</c:v>
                </c:pt>
                <c:pt idx="2">
                  <c:v>76069</c:v>
                </c:pt>
                <c:pt idx="3">
                  <c:v>76186</c:v>
                </c:pt>
                <c:pt idx="4">
                  <c:v>77660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DD-4922-A476-DF6FACDF5EEA}"/>
            </c:ext>
          </c:extLst>
        </c:ser>
        <c:ser>
          <c:idx val="3"/>
          <c:order val="3"/>
          <c:tx>
            <c:strRef>
              <c:f>'Table 8.40'!$S$12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8.40'!$U$12:$Y$12</c:f>
              <c:numCache>
                <c:formatCode>#,##0</c:formatCode>
                <c:ptCount val="5"/>
                <c:pt idx="0">
                  <c:v>9763</c:v>
                </c:pt>
                <c:pt idx="1">
                  <c:v>9580</c:v>
                </c:pt>
                <c:pt idx="2">
                  <c:v>9161</c:v>
                </c:pt>
                <c:pt idx="3">
                  <c:v>9357</c:v>
                </c:pt>
                <c:pt idx="4">
                  <c:v>9616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DD-4922-A476-DF6FACDF5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8.40'!$AA$15:$AA$33</c:f>
              <c:numCache>
                <c:formatCode>0.0%</c:formatCode>
                <c:ptCount val="19"/>
                <c:pt idx="0">
                  <c:v>4.3196296805536457E-3</c:v>
                </c:pt>
                <c:pt idx="1">
                  <c:v>1.3749484394335212E-3</c:v>
                </c:pt>
                <c:pt idx="2">
                  <c:v>4.603785691369907E-2</c:v>
                </c:pt>
                <c:pt idx="3">
                  <c:v>4.7550300197075944E-3</c:v>
                </c:pt>
                <c:pt idx="4">
                  <c:v>5.396672624776571E-2</c:v>
                </c:pt>
                <c:pt idx="5">
                  <c:v>5.2477198771712724E-2</c:v>
                </c:pt>
                <c:pt idx="6">
                  <c:v>0.10706265181722352</c:v>
                </c:pt>
                <c:pt idx="7">
                  <c:v>6.3511159998166741E-2</c:v>
                </c:pt>
                <c:pt idx="8">
                  <c:v>2.2606443925019478E-2</c:v>
                </c:pt>
                <c:pt idx="9">
                  <c:v>2.0727347724460332E-2</c:v>
                </c:pt>
                <c:pt idx="10">
                  <c:v>5.3347999450020625E-2</c:v>
                </c:pt>
                <c:pt idx="11">
                  <c:v>2.2171043585865531E-2</c:v>
                </c:pt>
                <c:pt idx="12">
                  <c:v>0.10166597919244695</c:v>
                </c:pt>
                <c:pt idx="13">
                  <c:v>6.6833952060131083E-2</c:v>
                </c:pt>
                <c:pt idx="14">
                  <c:v>3.896833035427838E-2</c:v>
                </c:pt>
                <c:pt idx="15">
                  <c:v>8.4673908061781017E-2</c:v>
                </c:pt>
                <c:pt idx="16">
                  <c:v>0.11303221962509739</c:v>
                </c:pt>
                <c:pt idx="17">
                  <c:v>2.0337778999954169E-2</c:v>
                </c:pt>
                <c:pt idx="18">
                  <c:v>3.1555066684999314E-2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E3-4749-8B60-F3890E15FE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E3-4749-8B60-F3890E15F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8.40'!$Y$44:$Y$60</c:f>
              <c:numCache>
                <c:formatCode>#,##0</c:formatCode>
                <c:ptCount val="17"/>
                <c:pt idx="0">
                  <c:v>20</c:v>
                </c:pt>
                <c:pt idx="1">
                  <c:v>591</c:v>
                </c:pt>
                <c:pt idx="2">
                  <c:v>2271</c:v>
                </c:pt>
                <c:pt idx="3">
                  <c:v>4105</c:v>
                </c:pt>
                <c:pt idx="4">
                  <c:v>5036</c:v>
                </c:pt>
                <c:pt idx="5">
                  <c:v>4283</c:v>
                </c:pt>
                <c:pt idx="6">
                  <c:v>4291</c:v>
                </c:pt>
                <c:pt idx="7">
                  <c:v>4126</c:v>
                </c:pt>
                <c:pt idx="8">
                  <c:v>4420</c:v>
                </c:pt>
                <c:pt idx="9">
                  <c:v>4085</c:v>
                </c:pt>
                <c:pt idx="10">
                  <c:v>3803</c:v>
                </c:pt>
                <c:pt idx="11">
                  <c:v>2719</c:v>
                </c:pt>
                <c:pt idx="12">
                  <c:v>1723</c:v>
                </c:pt>
                <c:pt idx="13">
                  <c:v>973</c:v>
                </c:pt>
                <c:pt idx="14">
                  <c:v>506</c:v>
                </c:pt>
                <c:pt idx="15">
                  <c:v>214</c:v>
                </c:pt>
                <c:pt idx="16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2-4C31-BA8C-830EF2CA804C}"/>
            </c:ext>
          </c:extLst>
        </c:ser>
        <c:ser>
          <c:idx val="1"/>
          <c:order val="1"/>
          <c:tx>
            <c:strRef>
              <c:f>'Table 8.40'!$S$62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8.40'!$Y$63:$Y$79</c:f>
              <c:numCache>
                <c:formatCode>#,##0</c:formatCode>
                <c:ptCount val="17"/>
                <c:pt idx="0">
                  <c:v>23</c:v>
                </c:pt>
                <c:pt idx="1">
                  <c:v>715</c:v>
                </c:pt>
                <c:pt idx="2">
                  <c:v>2745</c:v>
                </c:pt>
                <c:pt idx="3">
                  <c:v>4517</c:v>
                </c:pt>
                <c:pt idx="4">
                  <c:v>5098</c:v>
                </c:pt>
                <c:pt idx="5">
                  <c:v>4284</c:v>
                </c:pt>
                <c:pt idx="6">
                  <c:v>3834</c:v>
                </c:pt>
                <c:pt idx="7">
                  <c:v>4119</c:v>
                </c:pt>
                <c:pt idx="8">
                  <c:v>4830</c:v>
                </c:pt>
                <c:pt idx="9">
                  <c:v>4504</c:v>
                </c:pt>
                <c:pt idx="10">
                  <c:v>3766</c:v>
                </c:pt>
                <c:pt idx="11">
                  <c:v>2609</c:v>
                </c:pt>
                <c:pt idx="12">
                  <c:v>1417</c:v>
                </c:pt>
                <c:pt idx="13">
                  <c:v>795</c:v>
                </c:pt>
                <c:pt idx="14">
                  <c:v>343</c:v>
                </c:pt>
                <c:pt idx="15">
                  <c:v>213</c:v>
                </c:pt>
                <c:pt idx="16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72-4C31-BA8C-830EF2CA8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8.40'!$Y$83:$Y$90</c:f>
              <c:numCache>
                <c:formatCode>#,##0</c:formatCode>
                <c:ptCount val="8"/>
                <c:pt idx="0">
                  <c:v>5897</c:v>
                </c:pt>
                <c:pt idx="1">
                  <c:v>7169</c:v>
                </c:pt>
                <c:pt idx="2">
                  <c:v>3590</c:v>
                </c:pt>
                <c:pt idx="3">
                  <c:v>1429</c:v>
                </c:pt>
                <c:pt idx="4">
                  <c:v>2293</c:v>
                </c:pt>
                <c:pt idx="5">
                  <c:v>2205</c:v>
                </c:pt>
                <c:pt idx="6">
                  <c:v>1014</c:v>
                </c:pt>
                <c:pt idx="7">
                  <c:v>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3-47EE-8B94-FFAEB1234FB9}"/>
            </c:ext>
          </c:extLst>
        </c:ser>
        <c:ser>
          <c:idx val="1"/>
          <c:order val="1"/>
          <c:tx>
            <c:strRef>
              <c:f>'Table 8.40'!$S$92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8.40'!$Y$93:$Y$100</c:f>
              <c:numCache>
                <c:formatCode>#,##0</c:formatCode>
                <c:ptCount val="8"/>
                <c:pt idx="0">
                  <c:v>3245</c:v>
                </c:pt>
                <c:pt idx="1">
                  <c:v>7771</c:v>
                </c:pt>
                <c:pt idx="2">
                  <c:v>765</c:v>
                </c:pt>
                <c:pt idx="3">
                  <c:v>2833</c:v>
                </c:pt>
                <c:pt idx="4">
                  <c:v>6316</c:v>
                </c:pt>
                <c:pt idx="5">
                  <c:v>3428</c:v>
                </c:pt>
                <c:pt idx="6">
                  <c:v>152</c:v>
                </c:pt>
                <c:pt idx="7">
                  <c:v>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33-47EE-8B94-FFAEB1234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8.40'!$U$8:$Y$8</c:f>
              <c:numCache>
                <c:formatCode>General</c:formatCode>
                <c:ptCount val="5"/>
                <c:pt idx="0">
                  <c:v>38129</c:v>
                </c:pt>
                <c:pt idx="1">
                  <c:v>38810</c:v>
                </c:pt>
                <c:pt idx="2">
                  <c:v>40171.47</c:v>
                </c:pt>
                <c:pt idx="3">
                  <c:v>41400</c:v>
                </c:pt>
                <c:pt idx="4">
                  <c:v>42030.58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36-4B68-BF33-6189C8E3DD3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36-4B68-BF33-6189C8E3D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8.40'!$T$4:$Y$4</c:f>
              <c:numCache>
                <c:formatCode>#,##0</c:formatCode>
                <c:ptCount val="6"/>
                <c:pt idx="0">
                  <c:v>86105</c:v>
                </c:pt>
                <c:pt idx="1">
                  <c:v>86015</c:v>
                </c:pt>
                <c:pt idx="2">
                  <c:v>85307</c:v>
                </c:pt>
                <c:pt idx="3">
                  <c:v>85229</c:v>
                </c:pt>
                <c:pt idx="4">
                  <c:v>85541</c:v>
                </c:pt>
                <c:pt idx="5">
                  <c:v>87276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4B-4FF1-854C-47BCCC72A9B6}"/>
            </c:ext>
          </c:extLst>
        </c:ser>
        <c:ser>
          <c:idx val="1"/>
          <c:order val="1"/>
          <c:tx>
            <c:strRef>
              <c:f>'Table 8.40'!$S$7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8.40'!$T$7:$Y$7</c:f>
              <c:numCache>
                <c:formatCode>#,##0</c:formatCode>
                <c:ptCount val="6"/>
                <c:pt idx="0">
                  <c:v>64002</c:v>
                </c:pt>
                <c:pt idx="1">
                  <c:v>63714</c:v>
                </c:pt>
                <c:pt idx="2">
                  <c:v>63293</c:v>
                </c:pt>
                <c:pt idx="3">
                  <c:v>63049</c:v>
                </c:pt>
                <c:pt idx="4">
                  <c:v>63096</c:v>
                </c:pt>
                <c:pt idx="5">
                  <c:v>63730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4B-4FF1-854C-47BCCC72A9B6}"/>
            </c:ext>
          </c:extLst>
        </c:ser>
        <c:ser>
          <c:idx val="2"/>
          <c:order val="2"/>
          <c:tx>
            <c:strRef>
              <c:f>'Table 8.40'!$S$11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8.40'!$T$11:$Y$11</c:f>
              <c:numCache>
                <c:formatCode>#,##0</c:formatCode>
                <c:ptCount val="6"/>
                <c:pt idx="0">
                  <c:v>76228</c:v>
                </c:pt>
                <c:pt idx="1">
                  <c:v>76251</c:v>
                </c:pt>
                <c:pt idx="2">
                  <c:v>75730</c:v>
                </c:pt>
                <c:pt idx="3">
                  <c:v>76069</c:v>
                </c:pt>
                <c:pt idx="4">
                  <c:v>76186</c:v>
                </c:pt>
                <c:pt idx="5">
                  <c:v>77660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4B-4FF1-854C-47BCCC72A9B6}"/>
            </c:ext>
          </c:extLst>
        </c:ser>
        <c:ser>
          <c:idx val="3"/>
          <c:order val="3"/>
          <c:tx>
            <c:strRef>
              <c:f>'Table 8.40'!$S$12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8.40'!$T$12:$Y$12</c:f>
              <c:numCache>
                <c:formatCode>#,##0</c:formatCode>
                <c:ptCount val="6"/>
                <c:pt idx="0">
                  <c:v>9875</c:v>
                </c:pt>
                <c:pt idx="1">
                  <c:v>9763</c:v>
                </c:pt>
                <c:pt idx="2">
                  <c:v>9580</c:v>
                </c:pt>
                <c:pt idx="3">
                  <c:v>9161</c:v>
                </c:pt>
                <c:pt idx="4">
                  <c:v>9357</c:v>
                </c:pt>
                <c:pt idx="5">
                  <c:v>9616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4B-4FF1-854C-47BCCC72A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8.40'!$AA$15:$AA$33</c:f>
              <c:numCache>
                <c:formatCode>0.0%</c:formatCode>
                <c:ptCount val="19"/>
                <c:pt idx="0">
                  <c:v>4.3196296805536457E-3</c:v>
                </c:pt>
                <c:pt idx="1">
                  <c:v>1.3749484394335212E-3</c:v>
                </c:pt>
                <c:pt idx="2">
                  <c:v>4.603785691369907E-2</c:v>
                </c:pt>
                <c:pt idx="3">
                  <c:v>4.7550300197075944E-3</c:v>
                </c:pt>
                <c:pt idx="4">
                  <c:v>5.396672624776571E-2</c:v>
                </c:pt>
                <c:pt idx="5">
                  <c:v>5.2477198771712724E-2</c:v>
                </c:pt>
                <c:pt idx="6">
                  <c:v>0.10706265181722352</c:v>
                </c:pt>
                <c:pt idx="7">
                  <c:v>6.3511159998166741E-2</c:v>
                </c:pt>
                <c:pt idx="8">
                  <c:v>2.2606443925019478E-2</c:v>
                </c:pt>
                <c:pt idx="9">
                  <c:v>2.0727347724460332E-2</c:v>
                </c:pt>
                <c:pt idx="10">
                  <c:v>5.3347999450020625E-2</c:v>
                </c:pt>
                <c:pt idx="11">
                  <c:v>2.2171043585865531E-2</c:v>
                </c:pt>
                <c:pt idx="12">
                  <c:v>0.10166597919244695</c:v>
                </c:pt>
                <c:pt idx="13">
                  <c:v>6.6833952060131083E-2</c:v>
                </c:pt>
                <c:pt idx="14">
                  <c:v>3.896833035427838E-2</c:v>
                </c:pt>
                <c:pt idx="15">
                  <c:v>8.4673908061781017E-2</c:v>
                </c:pt>
                <c:pt idx="16">
                  <c:v>0.11303221962509739</c:v>
                </c:pt>
                <c:pt idx="17">
                  <c:v>2.0337778999954169E-2</c:v>
                </c:pt>
                <c:pt idx="18">
                  <c:v>3.1555066684999314E-2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A6-4DF8-98FF-6D5AE0077E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A6-4DF8-98FF-6D5AE0077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8.40'!$Y$44:$Y$60</c:f>
              <c:numCache>
                <c:formatCode>#,##0</c:formatCode>
                <c:ptCount val="17"/>
                <c:pt idx="0">
                  <c:v>20</c:v>
                </c:pt>
                <c:pt idx="1">
                  <c:v>591</c:v>
                </c:pt>
                <c:pt idx="2">
                  <c:v>2271</c:v>
                </c:pt>
                <c:pt idx="3">
                  <c:v>4105</c:v>
                </c:pt>
                <c:pt idx="4">
                  <c:v>5036</c:v>
                </c:pt>
                <c:pt idx="5">
                  <c:v>4283</c:v>
                </c:pt>
                <c:pt idx="6">
                  <c:v>4291</c:v>
                </c:pt>
                <c:pt idx="7">
                  <c:v>4126</c:v>
                </c:pt>
                <c:pt idx="8">
                  <c:v>4420</c:v>
                </c:pt>
                <c:pt idx="9">
                  <c:v>4085</c:v>
                </c:pt>
                <c:pt idx="10">
                  <c:v>3803</c:v>
                </c:pt>
                <c:pt idx="11">
                  <c:v>2719</c:v>
                </c:pt>
                <c:pt idx="12">
                  <c:v>1723</c:v>
                </c:pt>
                <c:pt idx="13">
                  <c:v>973</c:v>
                </c:pt>
                <c:pt idx="14">
                  <c:v>506</c:v>
                </c:pt>
                <c:pt idx="15">
                  <c:v>214</c:v>
                </c:pt>
                <c:pt idx="16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26-417F-A387-834000DAE99B}"/>
            </c:ext>
          </c:extLst>
        </c:ser>
        <c:ser>
          <c:idx val="1"/>
          <c:order val="1"/>
          <c:tx>
            <c:strRef>
              <c:f>'Table 8.40'!$S$62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8.40'!$Y$63:$Y$79</c:f>
              <c:numCache>
                <c:formatCode>#,##0</c:formatCode>
                <c:ptCount val="17"/>
                <c:pt idx="0">
                  <c:v>23</c:v>
                </c:pt>
                <c:pt idx="1">
                  <c:v>715</c:v>
                </c:pt>
                <c:pt idx="2">
                  <c:v>2745</c:v>
                </c:pt>
                <c:pt idx="3">
                  <c:v>4517</c:v>
                </c:pt>
                <c:pt idx="4">
                  <c:v>5098</c:v>
                </c:pt>
                <c:pt idx="5">
                  <c:v>4284</c:v>
                </c:pt>
                <c:pt idx="6">
                  <c:v>3834</c:v>
                </c:pt>
                <c:pt idx="7">
                  <c:v>4119</c:v>
                </c:pt>
                <c:pt idx="8">
                  <c:v>4830</c:v>
                </c:pt>
                <c:pt idx="9">
                  <c:v>4504</c:v>
                </c:pt>
                <c:pt idx="10">
                  <c:v>3766</c:v>
                </c:pt>
                <c:pt idx="11">
                  <c:v>2609</c:v>
                </c:pt>
                <c:pt idx="12">
                  <c:v>1417</c:v>
                </c:pt>
                <c:pt idx="13">
                  <c:v>795</c:v>
                </c:pt>
                <c:pt idx="14">
                  <c:v>343</c:v>
                </c:pt>
                <c:pt idx="15">
                  <c:v>213</c:v>
                </c:pt>
                <c:pt idx="16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26-417F-A387-834000DAE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8.40'!$Y$83:$Y$90</c:f>
              <c:numCache>
                <c:formatCode>#,##0</c:formatCode>
                <c:ptCount val="8"/>
                <c:pt idx="0">
                  <c:v>5897</c:v>
                </c:pt>
                <c:pt idx="1">
                  <c:v>7169</c:v>
                </c:pt>
                <c:pt idx="2">
                  <c:v>3590</c:v>
                </c:pt>
                <c:pt idx="3">
                  <c:v>1429</c:v>
                </c:pt>
                <c:pt idx="4">
                  <c:v>2293</c:v>
                </c:pt>
                <c:pt idx="5">
                  <c:v>2205</c:v>
                </c:pt>
                <c:pt idx="6">
                  <c:v>1014</c:v>
                </c:pt>
                <c:pt idx="7">
                  <c:v>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83-498E-8B98-5E04563AD044}"/>
            </c:ext>
          </c:extLst>
        </c:ser>
        <c:ser>
          <c:idx val="1"/>
          <c:order val="1"/>
          <c:tx>
            <c:strRef>
              <c:f>'Table 8.40'!$S$92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8.40'!$Y$93:$Y$100</c:f>
              <c:numCache>
                <c:formatCode>#,##0</c:formatCode>
                <c:ptCount val="8"/>
                <c:pt idx="0">
                  <c:v>3245</c:v>
                </c:pt>
                <c:pt idx="1">
                  <c:v>7771</c:v>
                </c:pt>
                <c:pt idx="2">
                  <c:v>765</c:v>
                </c:pt>
                <c:pt idx="3">
                  <c:v>2833</c:v>
                </c:pt>
                <c:pt idx="4">
                  <c:v>6316</c:v>
                </c:pt>
                <c:pt idx="5">
                  <c:v>3428</c:v>
                </c:pt>
                <c:pt idx="6">
                  <c:v>152</c:v>
                </c:pt>
                <c:pt idx="7">
                  <c:v>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83-498E-8B98-5E04563AD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8.1'!$Y$83:$Y$90</c:f>
              <c:numCache>
                <c:formatCode>#,##0</c:formatCode>
                <c:ptCount val="8"/>
                <c:pt idx="0">
                  <c:v>373</c:v>
                </c:pt>
                <c:pt idx="1">
                  <c:v>330</c:v>
                </c:pt>
                <c:pt idx="2">
                  <c:v>571</c:v>
                </c:pt>
                <c:pt idx="3">
                  <c:v>203</c:v>
                </c:pt>
                <c:pt idx="4">
                  <c:v>98</c:v>
                </c:pt>
                <c:pt idx="5">
                  <c:v>153</c:v>
                </c:pt>
                <c:pt idx="6">
                  <c:v>328</c:v>
                </c:pt>
                <c:pt idx="7">
                  <c:v>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6F-4BC4-AEC8-DE8A4003B762}"/>
            </c:ext>
          </c:extLst>
        </c:ser>
        <c:ser>
          <c:idx val="1"/>
          <c:order val="1"/>
          <c:tx>
            <c:strRef>
              <c:f>'Table 8.1'!$S$92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8.1'!$Y$93:$Y$100</c:f>
              <c:numCache>
                <c:formatCode>#,##0</c:formatCode>
                <c:ptCount val="8"/>
                <c:pt idx="0">
                  <c:v>259</c:v>
                </c:pt>
                <c:pt idx="1">
                  <c:v>637</c:v>
                </c:pt>
                <c:pt idx="2">
                  <c:v>121</c:v>
                </c:pt>
                <c:pt idx="3">
                  <c:v>474</c:v>
                </c:pt>
                <c:pt idx="4">
                  <c:v>473</c:v>
                </c:pt>
                <c:pt idx="5">
                  <c:v>302</c:v>
                </c:pt>
                <c:pt idx="6">
                  <c:v>39</c:v>
                </c:pt>
                <c:pt idx="7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6F-4BC4-AEC8-DE8A4003B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8.4'!$T$8:$Y$8</c:f>
              <c:numCache>
                <c:formatCode>General</c:formatCode>
                <c:ptCount val="6"/>
                <c:pt idx="0">
                  <c:v>40602.43</c:v>
                </c:pt>
                <c:pt idx="1">
                  <c:v>41460</c:v>
                </c:pt>
                <c:pt idx="2">
                  <c:v>42214.5</c:v>
                </c:pt>
                <c:pt idx="3">
                  <c:v>44118.98</c:v>
                </c:pt>
                <c:pt idx="4">
                  <c:v>46082</c:v>
                </c:pt>
                <c:pt idx="5">
                  <c:v>47073.94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A7-4F8C-8D59-930531199B6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A7-4F8C-8D59-930531199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8.40'!$T$8:$Y$8</c:f>
              <c:numCache>
                <c:formatCode>General</c:formatCode>
                <c:ptCount val="6"/>
                <c:pt idx="0">
                  <c:v>37623</c:v>
                </c:pt>
                <c:pt idx="1">
                  <c:v>38129</c:v>
                </c:pt>
                <c:pt idx="2">
                  <c:v>38810</c:v>
                </c:pt>
                <c:pt idx="3">
                  <c:v>40171.47</c:v>
                </c:pt>
                <c:pt idx="4">
                  <c:v>41400</c:v>
                </c:pt>
                <c:pt idx="5">
                  <c:v>42030.58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C6-4937-A6BB-A75E6A8B65D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C6-4937-A6BB-A75E6A8B6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8.41'!$U$4:$Y$4</c:f>
              <c:numCache>
                <c:formatCode>#,##0</c:formatCode>
                <c:ptCount val="5"/>
                <c:pt idx="0">
                  <c:v>6344</c:v>
                </c:pt>
                <c:pt idx="1">
                  <c:v>6515</c:v>
                </c:pt>
                <c:pt idx="2">
                  <c:v>6519</c:v>
                </c:pt>
                <c:pt idx="3">
                  <c:v>6539</c:v>
                </c:pt>
                <c:pt idx="4">
                  <c:v>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AE-4852-B9A7-826182D3BB12}"/>
            </c:ext>
          </c:extLst>
        </c:ser>
        <c:ser>
          <c:idx val="1"/>
          <c:order val="1"/>
          <c:tx>
            <c:strRef>
              <c:f>'Table 8.41'!$S$7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8.41'!$U$7:$Y$7</c:f>
              <c:numCache>
                <c:formatCode>#,##0</c:formatCode>
                <c:ptCount val="5"/>
                <c:pt idx="0">
                  <c:v>4233</c:v>
                </c:pt>
                <c:pt idx="1">
                  <c:v>4293</c:v>
                </c:pt>
                <c:pt idx="2">
                  <c:v>4351</c:v>
                </c:pt>
                <c:pt idx="3">
                  <c:v>4421</c:v>
                </c:pt>
                <c:pt idx="4">
                  <c:v>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AE-4852-B9A7-826182D3BB12}"/>
            </c:ext>
          </c:extLst>
        </c:ser>
        <c:ser>
          <c:idx val="2"/>
          <c:order val="2"/>
          <c:tx>
            <c:strRef>
              <c:f>'Table 8.41'!$S$11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8.41'!$U$11:$Y$11</c:f>
              <c:numCache>
                <c:formatCode>#,##0</c:formatCode>
                <c:ptCount val="5"/>
                <c:pt idx="0">
                  <c:v>5028</c:v>
                </c:pt>
                <c:pt idx="1">
                  <c:v>5161</c:v>
                </c:pt>
                <c:pt idx="2">
                  <c:v>5155</c:v>
                </c:pt>
                <c:pt idx="3">
                  <c:v>5190</c:v>
                </c:pt>
                <c:pt idx="4">
                  <c:v>5766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AE-4852-B9A7-826182D3BB12}"/>
            </c:ext>
          </c:extLst>
        </c:ser>
        <c:ser>
          <c:idx val="3"/>
          <c:order val="3"/>
          <c:tx>
            <c:strRef>
              <c:f>'Table 8.41'!$S$12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8.41'!$U$12:$Y$12</c:f>
              <c:numCache>
                <c:formatCode>#,##0</c:formatCode>
                <c:ptCount val="5"/>
                <c:pt idx="0">
                  <c:v>1323</c:v>
                </c:pt>
                <c:pt idx="1">
                  <c:v>1355</c:v>
                </c:pt>
                <c:pt idx="2">
                  <c:v>1365</c:v>
                </c:pt>
                <c:pt idx="3">
                  <c:v>1354</c:v>
                </c:pt>
                <c:pt idx="4">
                  <c:v>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AE-4852-B9A7-826182D3B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8.41'!$AA$15:$AA$33</c:f>
              <c:numCache>
                <c:formatCode>0.0%</c:formatCode>
                <c:ptCount val="19"/>
                <c:pt idx="0">
                  <c:v>7.4172370442799271E-2</c:v>
                </c:pt>
                <c:pt idx="1">
                  <c:v>6.9842156725799694E-3</c:v>
                </c:pt>
                <c:pt idx="2">
                  <c:v>2.5701913675094286E-2</c:v>
                </c:pt>
                <c:pt idx="3">
                  <c:v>4.4698980304511806E-3</c:v>
                </c:pt>
                <c:pt idx="4">
                  <c:v>6.78865763374773E-2</c:v>
                </c:pt>
                <c:pt idx="5">
                  <c:v>2.1371699958094705E-2</c:v>
                </c:pt>
                <c:pt idx="6">
                  <c:v>9.0934488056991197E-2</c:v>
                </c:pt>
                <c:pt idx="7">
                  <c:v>8.9397960609023608E-2</c:v>
                </c:pt>
                <c:pt idx="8">
                  <c:v>4.8470456767704985E-2</c:v>
                </c:pt>
                <c:pt idx="9">
                  <c:v>9.2191646878055592E-3</c:v>
                </c:pt>
                <c:pt idx="10">
                  <c:v>1.9974856823578711E-2</c:v>
                </c:pt>
                <c:pt idx="11">
                  <c:v>3.1708339153513058E-2</c:v>
                </c:pt>
                <c:pt idx="12">
                  <c:v>3.9670345020254225E-2</c:v>
                </c:pt>
                <c:pt idx="13">
                  <c:v>6.0343623411090931E-2</c:v>
                </c:pt>
                <c:pt idx="14">
                  <c:v>4.8749825394608183E-2</c:v>
                </c:pt>
                <c:pt idx="15">
                  <c:v>8.8280486101410816E-2</c:v>
                </c:pt>
                <c:pt idx="16">
                  <c:v>7.5848582204218473E-2</c:v>
                </c:pt>
                <c:pt idx="17">
                  <c:v>2.4305070540578292E-2</c:v>
                </c:pt>
                <c:pt idx="18">
                  <c:v>3.394328816873865E-2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B-4819-B371-ADDAD0F78D7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4B-4819-B371-ADDAD0F78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8.41'!$Y$44:$Y$60</c:f>
              <c:numCache>
                <c:formatCode>#,##0</c:formatCode>
                <c:ptCount val="17"/>
                <c:pt idx="0">
                  <c:v>0</c:v>
                </c:pt>
                <c:pt idx="1">
                  <c:v>103</c:v>
                </c:pt>
                <c:pt idx="2">
                  <c:v>195</c:v>
                </c:pt>
                <c:pt idx="3">
                  <c:v>309</c:v>
                </c:pt>
                <c:pt idx="4">
                  <c:v>333</c:v>
                </c:pt>
                <c:pt idx="5">
                  <c:v>265</c:v>
                </c:pt>
                <c:pt idx="6">
                  <c:v>313</c:v>
                </c:pt>
                <c:pt idx="7">
                  <c:v>292</c:v>
                </c:pt>
                <c:pt idx="8">
                  <c:v>305</c:v>
                </c:pt>
                <c:pt idx="9">
                  <c:v>322</c:v>
                </c:pt>
                <c:pt idx="10">
                  <c:v>400</c:v>
                </c:pt>
                <c:pt idx="11">
                  <c:v>302</c:v>
                </c:pt>
                <c:pt idx="12">
                  <c:v>214</c:v>
                </c:pt>
                <c:pt idx="13">
                  <c:v>97</c:v>
                </c:pt>
                <c:pt idx="14">
                  <c:v>30</c:v>
                </c:pt>
                <c:pt idx="15">
                  <c:v>20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4-42A2-AE9B-601013F78F04}"/>
            </c:ext>
          </c:extLst>
        </c:ser>
        <c:ser>
          <c:idx val="1"/>
          <c:order val="1"/>
          <c:tx>
            <c:strRef>
              <c:f>'Table 8.41'!$S$62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8.41'!$Y$63:$Y$79</c:f>
              <c:numCache>
                <c:formatCode>#,##0</c:formatCode>
                <c:ptCount val="17"/>
                <c:pt idx="0">
                  <c:v>0</c:v>
                </c:pt>
                <c:pt idx="1">
                  <c:v>74</c:v>
                </c:pt>
                <c:pt idx="2">
                  <c:v>202</c:v>
                </c:pt>
                <c:pt idx="3">
                  <c:v>297</c:v>
                </c:pt>
                <c:pt idx="4">
                  <c:v>275</c:v>
                </c:pt>
                <c:pt idx="5">
                  <c:v>306</c:v>
                </c:pt>
                <c:pt idx="6">
                  <c:v>326</c:v>
                </c:pt>
                <c:pt idx="7">
                  <c:v>327</c:v>
                </c:pt>
                <c:pt idx="8">
                  <c:v>378</c:v>
                </c:pt>
                <c:pt idx="9">
                  <c:v>391</c:v>
                </c:pt>
                <c:pt idx="10">
                  <c:v>453</c:v>
                </c:pt>
                <c:pt idx="11">
                  <c:v>344</c:v>
                </c:pt>
                <c:pt idx="12">
                  <c:v>146</c:v>
                </c:pt>
                <c:pt idx="13">
                  <c:v>59</c:v>
                </c:pt>
                <c:pt idx="14">
                  <c:v>34</c:v>
                </c:pt>
                <c:pt idx="15">
                  <c:v>13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F4-42A2-AE9B-601013F78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8.41'!$Y$83:$Y$90</c:f>
              <c:numCache>
                <c:formatCode>#,##0</c:formatCode>
                <c:ptCount val="8"/>
                <c:pt idx="0">
                  <c:v>270</c:v>
                </c:pt>
                <c:pt idx="1">
                  <c:v>203</c:v>
                </c:pt>
                <c:pt idx="2">
                  <c:v>410</c:v>
                </c:pt>
                <c:pt idx="3">
                  <c:v>156</c:v>
                </c:pt>
                <c:pt idx="4">
                  <c:v>61</c:v>
                </c:pt>
                <c:pt idx="5">
                  <c:v>123</c:v>
                </c:pt>
                <c:pt idx="6">
                  <c:v>186</c:v>
                </c:pt>
                <c:pt idx="7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8-427B-A7B4-A5E671A2220D}"/>
            </c:ext>
          </c:extLst>
        </c:ser>
        <c:ser>
          <c:idx val="1"/>
          <c:order val="1"/>
          <c:tx>
            <c:strRef>
              <c:f>'Table 8.41'!$S$92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8.41'!$Y$93:$Y$100</c:f>
              <c:numCache>
                <c:formatCode>#,##0</c:formatCode>
                <c:ptCount val="8"/>
                <c:pt idx="0">
                  <c:v>174</c:v>
                </c:pt>
                <c:pt idx="1">
                  <c:v>436</c:v>
                </c:pt>
                <c:pt idx="2">
                  <c:v>77</c:v>
                </c:pt>
                <c:pt idx="3">
                  <c:v>282</c:v>
                </c:pt>
                <c:pt idx="4">
                  <c:v>347</c:v>
                </c:pt>
                <c:pt idx="5">
                  <c:v>257</c:v>
                </c:pt>
                <c:pt idx="6">
                  <c:v>13</c:v>
                </c:pt>
                <c:pt idx="7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8-427B-A7B4-A5E671A22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8.41'!$U$8:$Y$8</c:f>
              <c:numCache>
                <c:formatCode>General</c:formatCode>
                <c:ptCount val="5"/>
                <c:pt idx="0">
                  <c:v>25163</c:v>
                </c:pt>
                <c:pt idx="1">
                  <c:v>25679.93</c:v>
                </c:pt>
                <c:pt idx="2">
                  <c:v>26944.91</c:v>
                </c:pt>
                <c:pt idx="3">
                  <c:v>28773.3</c:v>
                </c:pt>
                <c:pt idx="4">
                  <c:v>28336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6-4A99-8F9E-50BEE41BAEB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46-4A99-8F9E-50BEE41BA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8.41'!$T$4:$Y$4</c:f>
              <c:numCache>
                <c:formatCode>#,##0</c:formatCode>
                <c:ptCount val="6"/>
                <c:pt idx="0">
                  <c:v>6370</c:v>
                </c:pt>
                <c:pt idx="1">
                  <c:v>6344</c:v>
                </c:pt>
                <c:pt idx="2">
                  <c:v>6515</c:v>
                </c:pt>
                <c:pt idx="3">
                  <c:v>6519</c:v>
                </c:pt>
                <c:pt idx="4">
                  <c:v>6539</c:v>
                </c:pt>
                <c:pt idx="5">
                  <c:v>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13-4886-8650-0C135D146CE5}"/>
            </c:ext>
          </c:extLst>
        </c:ser>
        <c:ser>
          <c:idx val="1"/>
          <c:order val="1"/>
          <c:tx>
            <c:strRef>
              <c:f>'Table 8.41'!$S$7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8.41'!$T$7:$Y$7</c:f>
              <c:numCache>
                <c:formatCode>#,##0</c:formatCode>
                <c:ptCount val="6"/>
                <c:pt idx="0">
                  <c:v>4185</c:v>
                </c:pt>
                <c:pt idx="1">
                  <c:v>4233</c:v>
                </c:pt>
                <c:pt idx="2">
                  <c:v>4293</c:v>
                </c:pt>
                <c:pt idx="3">
                  <c:v>4351</c:v>
                </c:pt>
                <c:pt idx="4">
                  <c:v>4421</c:v>
                </c:pt>
                <c:pt idx="5">
                  <c:v>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13-4886-8650-0C135D146CE5}"/>
            </c:ext>
          </c:extLst>
        </c:ser>
        <c:ser>
          <c:idx val="2"/>
          <c:order val="2"/>
          <c:tx>
            <c:strRef>
              <c:f>'Table 8.41'!$S$11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8.41'!$T$11:$Y$11</c:f>
              <c:numCache>
                <c:formatCode>#,##0</c:formatCode>
                <c:ptCount val="6"/>
                <c:pt idx="0">
                  <c:v>5039</c:v>
                </c:pt>
                <c:pt idx="1">
                  <c:v>5028</c:v>
                </c:pt>
                <c:pt idx="2">
                  <c:v>5161</c:v>
                </c:pt>
                <c:pt idx="3">
                  <c:v>5155</c:v>
                </c:pt>
                <c:pt idx="4">
                  <c:v>5190</c:v>
                </c:pt>
                <c:pt idx="5">
                  <c:v>5766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13-4886-8650-0C135D146CE5}"/>
            </c:ext>
          </c:extLst>
        </c:ser>
        <c:ser>
          <c:idx val="3"/>
          <c:order val="3"/>
          <c:tx>
            <c:strRef>
              <c:f>'Table 8.41'!$S$12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8.41'!$T$12:$Y$12</c:f>
              <c:numCache>
                <c:formatCode>#,##0</c:formatCode>
                <c:ptCount val="6"/>
                <c:pt idx="0">
                  <c:v>1336</c:v>
                </c:pt>
                <c:pt idx="1">
                  <c:v>1323</c:v>
                </c:pt>
                <c:pt idx="2">
                  <c:v>1355</c:v>
                </c:pt>
                <c:pt idx="3">
                  <c:v>1365</c:v>
                </c:pt>
                <c:pt idx="4">
                  <c:v>1354</c:v>
                </c:pt>
                <c:pt idx="5">
                  <c:v>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13-4886-8650-0C135D146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8.41'!$AA$15:$AA$33</c:f>
              <c:numCache>
                <c:formatCode>0.0%</c:formatCode>
                <c:ptCount val="19"/>
                <c:pt idx="0">
                  <c:v>7.4172370442799271E-2</c:v>
                </c:pt>
                <c:pt idx="1">
                  <c:v>6.9842156725799694E-3</c:v>
                </c:pt>
                <c:pt idx="2">
                  <c:v>2.5701913675094286E-2</c:v>
                </c:pt>
                <c:pt idx="3">
                  <c:v>4.4698980304511806E-3</c:v>
                </c:pt>
                <c:pt idx="4">
                  <c:v>6.78865763374773E-2</c:v>
                </c:pt>
                <c:pt idx="5">
                  <c:v>2.1371699958094705E-2</c:v>
                </c:pt>
                <c:pt idx="6">
                  <c:v>9.0934488056991197E-2</c:v>
                </c:pt>
                <c:pt idx="7">
                  <c:v>8.9397960609023608E-2</c:v>
                </c:pt>
                <c:pt idx="8">
                  <c:v>4.8470456767704985E-2</c:v>
                </c:pt>
                <c:pt idx="9">
                  <c:v>9.2191646878055592E-3</c:v>
                </c:pt>
                <c:pt idx="10">
                  <c:v>1.9974856823578711E-2</c:v>
                </c:pt>
                <c:pt idx="11">
                  <c:v>3.1708339153513058E-2</c:v>
                </c:pt>
                <c:pt idx="12">
                  <c:v>3.9670345020254225E-2</c:v>
                </c:pt>
                <c:pt idx="13">
                  <c:v>6.0343623411090931E-2</c:v>
                </c:pt>
                <c:pt idx="14">
                  <c:v>4.8749825394608183E-2</c:v>
                </c:pt>
                <c:pt idx="15">
                  <c:v>8.8280486101410816E-2</c:v>
                </c:pt>
                <c:pt idx="16">
                  <c:v>7.5848582204218473E-2</c:v>
                </c:pt>
                <c:pt idx="17">
                  <c:v>2.4305070540578292E-2</c:v>
                </c:pt>
                <c:pt idx="18">
                  <c:v>3.394328816873865E-2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7D-4AB9-A41C-125A315D5D0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7D-4AB9-A41C-125A315D5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8.41'!$Y$44:$Y$60</c:f>
              <c:numCache>
                <c:formatCode>#,##0</c:formatCode>
                <c:ptCount val="17"/>
                <c:pt idx="0">
                  <c:v>0</c:v>
                </c:pt>
                <c:pt idx="1">
                  <c:v>103</c:v>
                </c:pt>
                <c:pt idx="2">
                  <c:v>195</c:v>
                </c:pt>
                <c:pt idx="3">
                  <c:v>309</c:v>
                </c:pt>
                <c:pt idx="4">
                  <c:v>333</c:v>
                </c:pt>
                <c:pt idx="5">
                  <c:v>265</c:v>
                </c:pt>
                <c:pt idx="6">
                  <c:v>313</c:v>
                </c:pt>
                <c:pt idx="7">
                  <c:v>292</c:v>
                </c:pt>
                <c:pt idx="8">
                  <c:v>305</c:v>
                </c:pt>
                <c:pt idx="9">
                  <c:v>322</c:v>
                </c:pt>
                <c:pt idx="10">
                  <c:v>400</c:v>
                </c:pt>
                <c:pt idx="11">
                  <c:v>302</c:v>
                </c:pt>
                <c:pt idx="12">
                  <c:v>214</c:v>
                </c:pt>
                <c:pt idx="13">
                  <c:v>97</c:v>
                </c:pt>
                <c:pt idx="14">
                  <c:v>30</c:v>
                </c:pt>
                <c:pt idx="15">
                  <c:v>20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0-4DE3-AE1A-C662CED4473C}"/>
            </c:ext>
          </c:extLst>
        </c:ser>
        <c:ser>
          <c:idx val="1"/>
          <c:order val="1"/>
          <c:tx>
            <c:strRef>
              <c:f>'Table 8.41'!$S$62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8.41'!$Y$63:$Y$79</c:f>
              <c:numCache>
                <c:formatCode>#,##0</c:formatCode>
                <c:ptCount val="17"/>
                <c:pt idx="0">
                  <c:v>0</c:v>
                </c:pt>
                <c:pt idx="1">
                  <c:v>74</c:v>
                </c:pt>
                <c:pt idx="2">
                  <c:v>202</c:v>
                </c:pt>
                <c:pt idx="3">
                  <c:v>297</c:v>
                </c:pt>
                <c:pt idx="4">
                  <c:v>275</c:v>
                </c:pt>
                <c:pt idx="5">
                  <c:v>306</c:v>
                </c:pt>
                <c:pt idx="6">
                  <c:v>326</c:v>
                </c:pt>
                <c:pt idx="7">
                  <c:v>327</c:v>
                </c:pt>
                <c:pt idx="8">
                  <c:v>378</c:v>
                </c:pt>
                <c:pt idx="9">
                  <c:v>391</c:v>
                </c:pt>
                <c:pt idx="10">
                  <c:v>453</c:v>
                </c:pt>
                <c:pt idx="11">
                  <c:v>344</c:v>
                </c:pt>
                <c:pt idx="12">
                  <c:v>146</c:v>
                </c:pt>
                <c:pt idx="13">
                  <c:v>59</c:v>
                </c:pt>
                <c:pt idx="14">
                  <c:v>34</c:v>
                </c:pt>
                <c:pt idx="15">
                  <c:v>13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0-4DE3-AE1A-C662CED44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8.41'!$Y$83:$Y$90</c:f>
              <c:numCache>
                <c:formatCode>#,##0</c:formatCode>
                <c:ptCount val="8"/>
                <c:pt idx="0">
                  <c:v>270</c:v>
                </c:pt>
                <c:pt idx="1">
                  <c:v>203</c:v>
                </c:pt>
                <c:pt idx="2">
                  <c:v>410</c:v>
                </c:pt>
                <c:pt idx="3">
                  <c:v>156</c:v>
                </c:pt>
                <c:pt idx="4">
                  <c:v>61</c:v>
                </c:pt>
                <c:pt idx="5">
                  <c:v>123</c:v>
                </c:pt>
                <c:pt idx="6">
                  <c:v>186</c:v>
                </c:pt>
                <c:pt idx="7">
                  <c:v>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3-4EA6-B9C6-A8D31F028E7A}"/>
            </c:ext>
          </c:extLst>
        </c:ser>
        <c:ser>
          <c:idx val="1"/>
          <c:order val="1"/>
          <c:tx>
            <c:strRef>
              <c:f>'Table 8.41'!$S$92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8.41'!$Y$93:$Y$100</c:f>
              <c:numCache>
                <c:formatCode>#,##0</c:formatCode>
                <c:ptCount val="8"/>
                <c:pt idx="0">
                  <c:v>174</c:v>
                </c:pt>
                <c:pt idx="1">
                  <c:v>436</c:v>
                </c:pt>
                <c:pt idx="2">
                  <c:v>77</c:v>
                </c:pt>
                <c:pt idx="3">
                  <c:v>282</c:v>
                </c:pt>
                <c:pt idx="4">
                  <c:v>347</c:v>
                </c:pt>
                <c:pt idx="5">
                  <c:v>257</c:v>
                </c:pt>
                <c:pt idx="6">
                  <c:v>13</c:v>
                </c:pt>
                <c:pt idx="7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03-4EA6-B9C6-A8D31F028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8.5'!$U$4:$Y$4</c:f>
              <c:numCache>
                <c:formatCode>#,##0</c:formatCode>
                <c:ptCount val="5"/>
                <c:pt idx="0">
                  <c:v>20402</c:v>
                </c:pt>
                <c:pt idx="1">
                  <c:v>20869</c:v>
                </c:pt>
                <c:pt idx="2">
                  <c:v>20765</c:v>
                </c:pt>
                <c:pt idx="3">
                  <c:v>21014</c:v>
                </c:pt>
                <c:pt idx="4">
                  <c:v>22533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A5-4DA9-B479-0EB875D82F27}"/>
            </c:ext>
          </c:extLst>
        </c:ser>
        <c:ser>
          <c:idx val="1"/>
          <c:order val="1"/>
          <c:tx>
            <c:strRef>
              <c:f>'Table 8.5'!$S$7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8.5'!$U$7:$Y$7</c:f>
              <c:numCache>
                <c:formatCode>#,##0</c:formatCode>
                <c:ptCount val="5"/>
                <c:pt idx="0">
                  <c:v>14662</c:v>
                </c:pt>
                <c:pt idx="1">
                  <c:v>14828</c:v>
                </c:pt>
                <c:pt idx="2">
                  <c:v>15046</c:v>
                </c:pt>
                <c:pt idx="3">
                  <c:v>15361</c:v>
                </c:pt>
                <c:pt idx="4">
                  <c:v>16263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A5-4DA9-B479-0EB875D82F27}"/>
            </c:ext>
          </c:extLst>
        </c:ser>
        <c:ser>
          <c:idx val="2"/>
          <c:order val="2"/>
          <c:tx>
            <c:strRef>
              <c:f>'Table 8.5'!$S$11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8.5'!$U$11:$Y$11</c:f>
              <c:numCache>
                <c:formatCode>#,##0</c:formatCode>
                <c:ptCount val="5"/>
                <c:pt idx="0">
                  <c:v>16723</c:v>
                </c:pt>
                <c:pt idx="1">
                  <c:v>17190</c:v>
                </c:pt>
                <c:pt idx="2">
                  <c:v>17146</c:v>
                </c:pt>
                <c:pt idx="3">
                  <c:v>17324</c:v>
                </c:pt>
                <c:pt idx="4">
                  <c:v>18666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A5-4DA9-B479-0EB875D82F27}"/>
            </c:ext>
          </c:extLst>
        </c:ser>
        <c:ser>
          <c:idx val="3"/>
          <c:order val="3"/>
          <c:tx>
            <c:strRef>
              <c:f>'Table 8.5'!$S$12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8.5'!$U$12:$Y$12</c:f>
              <c:numCache>
                <c:formatCode>#,##0</c:formatCode>
                <c:ptCount val="5"/>
                <c:pt idx="0">
                  <c:v>3677</c:v>
                </c:pt>
                <c:pt idx="1">
                  <c:v>3679</c:v>
                </c:pt>
                <c:pt idx="2">
                  <c:v>3620</c:v>
                </c:pt>
                <c:pt idx="3">
                  <c:v>3689</c:v>
                </c:pt>
                <c:pt idx="4">
                  <c:v>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A5-4DA9-B479-0EB875D82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8.41'!$T$8:$Y$8</c:f>
              <c:numCache>
                <c:formatCode>General</c:formatCode>
                <c:ptCount val="6"/>
                <c:pt idx="0">
                  <c:v>23828.53</c:v>
                </c:pt>
                <c:pt idx="1">
                  <c:v>25163</c:v>
                </c:pt>
                <c:pt idx="2">
                  <c:v>25679.93</c:v>
                </c:pt>
                <c:pt idx="3">
                  <c:v>26944.91</c:v>
                </c:pt>
                <c:pt idx="4">
                  <c:v>28773.3</c:v>
                </c:pt>
                <c:pt idx="5">
                  <c:v>28336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32-4B3A-BBFE-AC759E74085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32-4B3A-BBFE-AC759E740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8.42'!$U$4:$Y$4</c:f>
              <c:numCache>
                <c:formatCode>#,##0</c:formatCode>
                <c:ptCount val="5"/>
                <c:pt idx="0">
                  <c:v>66093</c:v>
                </c:pt>
                <c:pt idx="1">
                  <c:v>67537</c:v>
                </c:pt>
                <c:pt idx="2">
                  <c:v>69641</c:v>
                </c:pt>
                <c:pt idx="3">
                  <c:v>72974</c:v>
                </c:pt>
                <c:pt idx="4">
                  <c:v>77494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0A-4392-A214-9359669E6364}"/>
            </c:ext>
          </c:extLst>
        </c:ser>
        <c:ser>
          <c:idx val="1"/>
          <c:order val="1"/>
          <c:tx>
            <c:strRef>
              <c:f>'Table 8.42'!$S$7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8.42'!$U$7:$Y$7</c:f>
              <c:numCache>
                <c:formatCode>#,##0</c:formatCode>
                <c:ptCount val="5"/>
                <c:pt idx="0">
                  <c:v>46201</c:v>
                </c:pt>
                <c:pt idx="1">
                  <c:v>47165</c:v>
                </c:pt>
                <c:pt idx="2">
                  <c:v>48226</c:v>
                </c:pt>
                <c:pt idx="3">
                  <c:v>50254</c:v>
                </c:pt>
                <c:pt idx="4">
                  <c:v>52508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0A-4392-A214-9359669E6364}"/>
            </c:ext>
          </c:extLst>
        </c:ser>
        <c:ser>
          <c:idx val="2"/>
          <c:order val="2"/>
          <c:tx>
            <c:strRef>
              <c:f>'Table 8.42'!$S$11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8.42'!$U$11:$Y$11</c:f>
              <c:numCache>
                <c:formatCode>#,##0</c:formatCode>
                <c:ptCount val="5"/>
                <c:pt idx="0">
                  <c:v>60174</c:v>
                </c:pt>
                <c:pt idx="1">
                  <c:v>61394</c:v>
                </c:pt>
                <c:pt idx="2">
                  <c:v>63487</c:v>
                </c:pt>
                <c:pt idx="3">
                  <c:v>66201</c:v>
                </c:pt>
                <c:pt idx="4">
                  <c:v>70369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0A-4392-A214-9359669E6364}"/>
            </c:ext>
          </c:extLst>
        </c:ser>
        <c:ser>
          <c:idx val="3"/>
          <c:order val="3"/>
          <c:tx>
            <c:strRef>
              <c:f>'Table 8.42'!$S$12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8.42'!$U$12:$Y$12</c:f>
              <c:numCache>
                <c:formatCode>#,##0</c:formatCode>
                <c:ptCount val="5"/>
                <c:pt idx="0">
                  <c:v>5918</c:v>
                </c:pt>
                <c:pt idx="1">
                  <c:v>6140</c:v>
                </c:pt>
                <c:pt idx="2">
                  <c:v>6156</c:v>
                </c:pt>
                <c:pt idx="3">
                  <c:v>6771</c:v>
                </c:pt>
                <c:pt idx="4">
                  <c:v>7125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0A-4392-A214-9359669E6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8.42'!$AA$15:$AA$33</c:f>
              <c:numCache>
                <c:formatCode>0.0%</c:formatCode>
                <c:ptCount val="19"/>
                <c:pt idx="0">
                  <c:v>6.1682194750561333E-3</c:v>
                </c:pt>
                <c:pt idx="1">
                  <c:v>1.3033267091645804E-3</c:v>
                </c:pt>
                <c:pt idx="2">
                  <c:v>4.9023150179368723E-2</c:v>
                </c:pt>
                <c:pt idx="3">
                  <c:v>6.8263349420600306E-3</c:v>
                </c:pt>
                <c:pt idx="4">
                  <c:v>3.6493147856608253E-2</c:v>
                </c:pt>
                <c:pt idx="5">
                  <c:v>3.8493302707306373E-2</c:v>
                </c:pt>
                <c:pt idx="6">
                  <c:v>8.3412909386533146E-2</c:v>
                </c:pt>
                <c:pt idx="7">
                  <c:v>8.9787596459080701E-2</c:v>
                </c:pt>
                <c:pt idx="8">
                  <c:v>3.5435001419464734E-2</c:v>
                </c:pt>
                <c:pt idx="9">
                  <c:v>2.8273156631481146E-2</c:v>
                </c:pt>
                <c:pt idx="10">
                  <c:v>4.3925981366299327E-2</c:v>
                </c:pt>
                <c:pt idx="11">
                  <c:v>1.6981959893669189E-2</c:v>
                </c:pt>
                <c:pt idx="12">
                  <c:v>9.0484424600614247E-2</c:v>
                </c:pt>
                <c:pt idx="13">
                  <c:v>0.12100291635481457</c:v>
                </c:pt>
                <c:pt idx="14">
                  <c:v>5.0365189563062948E-2</c:v>
                </c:pt>
                <c:pt idx="15">
                  <c:v>7.916741941311585E-2</c:v>
                </c:pt>
                <c:pt idx="16">
                  <c:v>8.7477740212145452E-2</c:v>
                </c:pt>
                <c:pt idx="17">
                  <c:v>2.8157018607892225E-2</c:v>
                </c:pt>
                <c:pt idx="18">
                  <c:v>3.3009007148940561E-2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6-4B2A-BB20-949EFFDC94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36-4B2A-BB20-949EFFDC9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8.42'!$Y$44:$Y$60</c:f>
              <c:numCache>
                <c:formatCode>#,##0</c:formatCode>
                <c:ptCount val="17"/>
                <c:pt idx="0">
                  <c:v>6</c:v>
                </c:pt>
                <c:pt idx="1">
                  <c:v>285</c:v>
                </c:pt>
                <c:pt idx="2">
                  <c:v>1305</c:v>
                </c:pt>
                <c:pt idx="3">
                  <c:v>4600</c:v>
                </c:pt>
                <c:pt idx="4">
                  <c:v>8166</c:v>
                </c:pt>
                <c:pt idx="5">
                  <c:v>7652</c:v>
                </c:pt>
                <c:pt idx="6">
                  <c:v>5602</c:v>
                </c:pt>
                <c:pt idx="7">
                  <c:v>4200</c:v>
                </c:pt>
                <c:pt idx="8">
                  <c:v>3286</c:v>
                </c:pt>
                <c:pt idx="9">
                  <c:v>2478</c:v>
                </c:pt>
                <c:pt idx="10">
                  <c:v>1968</c:v>
                </c:pt>
                <c:pt idx="11">
                  <c:v>1254</c:v>
                </c:pt>
                <c:pt idx="12">
                  <c:v>454</c:v>
                </c:pt>
                <c:pt idx="13">
                  <c:v>185</c:v>
                </c:pt>
                <c:pt idx="14">
                  <c:v>55</c:v>
                </c:pt>
                <c:pt idx="15">
                  <c:v>24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CB-451F-9C36-98FF79E4B88C}"/>
            </c:ext>
          </c:extLst>
        </c:ser>
        <c:ser>
          <c:idx val="1"/>
          <c:order val="1"/>
          <c:tx>
            <c:strRef>
              <c:f>'Table 8.42'!$S$62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8.42'!$Y$63:$Y$79</c:f>
              <c:numCache>
                <c:formatCode>#,##0</c:formatCode>
                <c:ptCount val="17"/>
                <c:pt idx="0">
                  <c:v>16</c:v>
                </c:pt>
                <c:pt idx="1">
                  <c:v>340</c:v>
                </c:pt>
                <c:pt idx="2">
                  <c:v>1443</c:v>
                </c:pt>
                <c:pt idx="3">
                  <c:v>4011</c:v>
                </c:pt>
                <c:pt idx="4">
                  <c:v>6922</c:v>
                </c:pt>
                <c:pt idx="5">
                  <c:v>6322</c:v>
                </c:pt>
                <c:pt idx="6">
                  <c:v>4470</c:v>
                </c:pt>
                <c:pt idx="7">
                  <c:v>3659</c:v>
                </c:pt>
                <c:pt idx="8">
                  <c:v>3028</c:v>
                </c:pt>
                <c:pt idx="9">
                  <c:v>2320</c:v>
                </c:pt>
                <c:pt idx="10">
                  <c:v>1825</c:v>
                </c:pt>
                <c:pt idx="11">
                  <c:v>982</c:v>
                </c:pt>
                <c:pt idx="12">
                  <c:v>417</c:v>
                </c:pt>
                <c:pt idx="13">
                  <c:v>92</c:v>
                </c:pt>
                <c:pt idx="14">
                  <c:v>37</c:v>
                </c:pt>
                <c:pt idx="15">
                  <c:v>21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CB-451F-9C36-98FF79E4B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8.42'!$Y$83:$Y$90</c:f>
              <c:numCache>
                <c:formatCode>#,##0</c:formatCode>
                <c:ptCount val="8"/>
                <c:pt idx="0">
                  <c:v>3372</c:v>
                </c:pt>
                <c:pt idx="1">
                  <c:v>5783</c:v>
                </c:pt>
                <c:pt idx="2">
                  <c:v>3305</c:v>
                </c:pt>
                <c:pt idx="3">
                  <c:v>1762</c:v>
                </c:pt>
                <c:pt idx="4">
                  <c:v>1931</c:v>
                </c:pt>
                <c:pt idx="5">
                  <c:v>1690</c:v>
                </c:pt>
                <c:pt idx="6">
                  <c:v>1773</c:v>
                </c:pt>
                <c:pt idx="7">
                  <c:v>3064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33-49D1-BABD-A0D8AF64442C}"/>
            </c:ext>
          </c:extLst>
        </c:ser>
        <c:ser>
          <c:idx val="1"/>
          <c:order val="1"/>
          <c:tx>
            <c:strRef>
              <c:f>'Table 8.42'!$S$92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8.42'!$Y$93:$Y$100</c:f>
              <c:numCache>
                <c:formatCode>#,##0</c:formatCode>
                <c:ptCount val="8"/>
                <c:pt idx="0">
                  <c:v>2606</c:v>
                </c:pt>
                <c:pt idx="1">
                  <c:v>6529</c:v>
                </c:pt>
                <c:pt idx="2">
                  <c:v>767</c:v>
                </c:pt>
                <c:pt idx="3">
                  <c:v>2557</c:v>
                </c:pt>
                <c:pt idx="4">
                  <c:v>3842</c:v>
                </c:pt>
                <c:pt idx="5">
                  <c:v>1991</c:v>
                </c:pt>
                <c:pt idx="6">
                  <c:v>289</c:v>
                </c:pt>
                <c:pt idx="7">
                  <c:v>1502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3-49D1-BABD-A0D8AF644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8.42'!$U$8:$Y$8</c:f>
              <c:numCache>
                <c:formatCode>General</c:formatCode>
                <c:ptCount val="5"/>
                <c:pt idx="0">
                  <c:v>40010.660000000003</c:v>
                </c:pt>
                <c:pt idx="1">
                  <c:v>40238.660000000003</c:v>
                </c:pt>
                <c:pt idx="2">
                  <c:v>41538</c:v>
                </c:pt>
                <c:pt idx="3">
                  <c:v>42666.27</c:v>
                </c:pt>
                <c:pt idx="4">
                  <c:v>43629.62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2-4B21-ADDB-139D8BBF8BC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2-4B21-ADDB-139D8BBF8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8.42'!$T$4:$Y$4</c:f>
              <c:numCache>
                <c:formatCode>#,##0</c:formatCode>
                <c:ptCount val="6"/>
                <c:pt idx="0">
                  <c:v>64895</c:v>
                </c:pt>
                <c:pt idx="1">
                  <c:v>66093</c:v>
                </c:pt>
                <c:pt idx="2">
                  <c:v>67537</c:v>
                </c:pt>
                <c:pt idx="3">
                  <c:v>69641</c:v>
                </c:pt>
                <c:pt idx="4">
                  <c:v>72974</c:v>
                </c:pt>
                <c:pt idx="5">
                  <c:v>77494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C8-42E9-9BF7-65B081DA7A9C}"/>
            </c:ext>
          </c:extLst>
        </c:ser>
        <c:ser>
          <c:idx val="1"/>
          <c:order val="1"/>
          <c:tx>
            <c:strRef>
              <c:f>'Table 8.42'!$S$7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8.42'!$T$7:$Y$7</c:f>
              <c:numCache>
                <c:formatCode>#,##0</c:formatCode>
                <c:ptCount val="6"/>
                <c:pt idx="0">
                  <c:v>45370</c:v>
                </c:pt>
                <c:pt idx="1">
                  <c:v>46201</c:v>
                </c:pt>
                <c:pt idx="2">
                  <c:v>47165</c:v>
                </c:pt>
                <c:pt idx="3">
                  <c:v>48226</c:v>
                </c:pt>
                <c:pt idx="4">
                  <c:v>50254</c:v>
                </c:pt>
                <c:pt idx="5">
                  <c:v>52508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C8-42E9-9BF7-65B081DA7A9C}"/>
            </c:ext>
          </c:extLst>
        </c:ser>
        <c:ser>
          <c:idx val="2"/>
          <c:order val="2"/>
          <c:tx>
            <c:strRef>
              <c:f>'Table 8.42'!$S$11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8.42'!$T$11:$Y$11</c:f>
              <c:numCache>
                <c:formatCode>#,##0</c:formatCode>
                <c:ptCount val="6"/>
                <c:pt idx="0">
                  <c:v>59008</c:v>
                </c:pt>
                <c:pt idx="1">
                  <c:v>60174</c:v>
                </c:pt>
                <c:pt idx="2">
                  <c:v>61394</c:v>
                </c:pt>
                <c:pt idx="3">
                  <c:v>63487</c:v>
                </c:pt>
                <c:pt idx="4">
                  <c:v>66201</c:v>
                </c:pt>
                <c:pt idx="5">
                  <c:v>70369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C8-42E9-9BF7-65B081DA7A9C}"/>
            </c:ext>
          </c:extLst>
        </c:ser>
        <c:ser>
          <c:idx val="3"/>
          <c:order val="3"/>
          <c:tx>
            <c:strRef>
              <c:f>'Table 8.42'!$S$12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8.42'!$T$12:$Y$12</c:f>
              <c:numCache>
                <c:formatCode>#,##0</c:formatCode>
                <c:ptCount val="6"/>
                <c:pt idx="0">
                  <c:v>5887</c:v>
                </c:pt>
                <c:pt idx="1">
                  <c:v>5918</c:v>
                </c:pt>
                <c:pt idx="2">
                  <c:v>6140</c:v>
                </c:pt>
                <c:pt idx="3">
                  <c:v>6156</c:v>
                </c:pt>
                <c:pt idx="4">
                  <c:v>6771</c:v>
                </c:pt>
                <c:pt idx="5">
                  <c:v>7125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C8-42E9-9BF7-65B081DA7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8.42'!$AA$15:$AA$33</c:f>
              <c:numCache>
                <c:formatCode>0.0%</c:formatCode>
                <c:ptCount val="19"/>
                <c:pt idx="0">
                  <c:v>6.1682194750561333E-3</c:v>
                </c:pt>
                <c:pt idx="1">
                  <c:v>1.3033267091645804E-3</c:v>
                </c:pt>
                <c:pt idx="2">
                  <c:v>4.9023150179368723E-2</c:v>
                </c:pt>
                <c:pt idx="3">
                  <c:v>6.8263349420600306E-3</c:v>
                </c:pt>
                <c:pt idx="4">
                  <c:v>3.6493147856608253E-2</c:v>
                </c:pt>
                <c:pt idx="5">
                  <c:v>3.8493302707306373E-2</c:v>
                </c:pt>
                <c:pt idx="6">
                  <c:v>8.3412909386533146E-2</c:v>
                </c:pt>
                <c:pt idx="7">
                  <c:v>8.9787596459080701E-2</c:v>
                </c:pt>
                <c:pt idx="8">
                  <c:v>3.5435001419464734E-2</c:v>
                </c:pt>
                <c:pt idx="9">
                  <c:v>2.8273156631481146E-2</c:v>
                </c:pt>
                <c:pt idx="10">
                  <c:v>4.3925981366299327E-2</c:v>
                </c:pt>
                <c:pt idx="11">
                  <c:v>1.6981959893669189E-2</c:v>
                </c:pt>
                <c:pt idx="12">
                  <c:v>9.0484424600614247E-2</c:v>
                </c:pt>
                <c:pt idx="13">
                  <c:v>0.12100291635481457</c:v>
                </c:pt>
                <c:pt idx="14">
                  <c:v>5.0365189563062948E-2</c:v>
                </c:pt>
                <c:pt idx="15">
                  <c:v>7.916741941311585E-2</c:v>
                </c:pt>
                <c:pt idx="16">
                  <c:v>8.7477740212145452E-2</c:v>
                </c:pt>
                <c:pt idx="17">
                  <c:v>2.8157018607892225E-2</c:v>
                </c:pt>
                <c:pt idx="18">
                  <c:v>3.3009007148940561E-2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E0-4E12-BE4A-A277C7CA0D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E0-4E12-BE4A-A277C7CA0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8.42'!$Y$44:$Y$60</c:f>
              <c:numCache>
                <c:formatCode>#,##0</c:formatCode>
                <c:ptCount val="17"/>
                <c:pt idx="0">
                  <c:v>6</c:v>
                </c:pt>
                <c:pt idx="1">
                  <c:v>285</c:v>
                </c:pt>
                <c:pt idx="2">
                  <c:v>1305</c:v>
                </c:pt>
                <c:pt idx="3">
                  <c:v>4600</c:v>
                </c:pt>
                <c:pt idx="4">
                  <c:v>8166</c:v>
                </c:pt>
                <c:pt idx="5">
                  <c:v>7652</c:v>
                </c:pt>
                <c:pt idx="6">
                  <c:v>5602</c:v>
                </c:pt>
                <c:pt idx="7">
                  <c:v>4200</c:v>
                </c:pt>
                <c:pt idx="8">
                  <c:v>3286</c:v>
                </c:pt>
                <c:pt idx="9">
                  <c:v>2478</c:v>
                </c:pt>
                <c:pt idx="10">
                  <c:v>1968</c:v>
                </c:pt>
                <c:pt idx="11">
                  <c:v>1254</c:v>
                </c:pt>
                <c:pt idx="12">
                  <c:v>454</c:v>
                </c:pt>
                <c:pt idx="13">
                  <c:v>185</c:v>
                </c:pt>
                <c:pt idx="14">
                  <c:v>55</c:v>
                </c:pt>
                <c:pt idx="15">
                  <c:v>24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9-4AF5-B11B-F9493BC9C61E}"/>
            </c:ext>
          </c:extLst>
        </c:ser>
        <c:ser>
          <c:idx val="1"/>
          <c:order val="1"/>
          <c:tx>
            <c:strRef>
              <c:f>'Table 8.42'!$S$62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8.42'!$Y$63:$Y$79</c:f>
              <c:numCache>
                <c:formatCode>#,##0</c:formatCode>
                <c:ptCount val="17"/>
                <c:pt idx="0">
                  <c:v>16</c:v>
                </c:pt>
                <c:pt idx="1">
                  <c:v>340</c:v>
                </c:pt>
                <c:pt idx="2">
                  <c:v>1443</c:v>
                </c:pt>
                <c:pt idx="3">
                  <c:v>4011</c:v>
                </c:pt>
                <c:pt idx="4">
                  <c:v>6922</c:v>
                </c:pt>
                <c:pt idx="5">
                  <c:v>6322</c:v>
                </c:pt>
                <c:pt idx="6">
                  <c:v>4470</c:v>
                </c:pt>
                <c:pt idx="7">
                  <c:v>3659</c:v>
                </c:pt>
                <c:pt idx="8">
                  <c:v>3028</c:v>
                </c:pt>
                <c:pt idx="9">
                  <c:v>2320</c:v>
                </c:pt>
                <c:pt idx="10">
                  <c:v>1825</c:v>
                </c:pt>
                <c:pt idx="11">
                  <c:v>982</c:v>
                </c:pt>
                <c:pt idx="12">
                  <c:v>417</c:v>
                </c:pt>
                <c:pt idx="13">
                  <c:v>92</c:v>
                </c:pt>
                <c:pt idx="14">
                  <c:v>37</c:v>
                </c:pt>
                <c:pt idx="15">
                  <c:v>21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9-4AF5-B11B-F9493BC9C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8.42'!$Y$83:$Y$90</c:f>
              <c:numCache>
                <c:formatCode>#,##0</c:formatCode>
                <c:ptCount val="8"/>
                <c:pt idx="0">
                  <c:v>3372</c:v>
                </c:pt>
                <c:pt idx="1">
                  <c:v>5783</c:v>
                </c:pt>
                <c:pt idx="2">
                  <c:v>3305</c:v>
                </c:pt>
                <c:pt idx="3">
                  <c:v>1762</c:v>
                </c:pt>
                <c:pt idx="4">
                  <c:v>1931</c:v>
                </c:pt>
                <c:pt idx="5">
                  <c:v>1690</c:v>
                </c:pt>
                <c:pt idx="6">
                  <c:v>1773</c:v>
                </c:pt>
                <c:pt idx="7">
                  <c:v>3064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5C-4A66-AF0B-8A03B32BE27E}"/>
            </c:ext>
          </c:extLst>
        </c:ser>
        <c:ser>
          <c:idx val="1"/>
          <c:order val="1"/>
          <c:tx>
            <c:strRef>
              <c:f>'Table 8.42'!$S$92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8.42'!$Y$93:$Y$100</c:f>
              <c:numCache>
                <c:formatCode>#,##0</c:formatCode>
                <c:ptCount val="8"/>
                <c:pt idx="0">
                  <c:v>2606</c:v>
                </c:pt>
                <c:pt idx="1">
                  <c:v>6529</c:v>
                </c:pt>
                <c:pt idx="2">
                  <c:v>767</c:v>
                </c:pt>
                <c:pt idx="3">
                  <c:v>2557</c:v>
                </c:pt>
                <c:pt idx="4">
                  <c:v>3842</c:v>
                </c:pt>
                <c:pt idx="5">
                  <c:v>1991</c:v>
                </c:pt>
                <c:pt idx="6">
                  <c:v>289</c:v>
                </c:pt>
                <c:pt idx="7">
                  <c:v>1502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5C-4A66-AF0B-8A03B32BE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8.5'!$AA$15:$AA$33</c:f>
              <c:numCache>
                <c:formatCode>0.0%</c:formatCode>
                <c:ptCount val="19"/>
                <c:pt idx="0">
                  <c:v>2.7914614121510674E-2</c:v>
                </c:pt>
                <c:pt idx="1">
                  <c:v>4.2604180535215017E-3</c:v>
                </c:pt>
                <c:pt idx="2">
                  <c:v>4.5133803754493412E-2</c:v>
                </c:pt>
                <c:pt idx="3">
                  <c:v>1.3358185771978875E-2</c:v>
                </c:pt>
                <c:pt idx="4">
                  <c:v>8.8891847512537162E-2</c:v>
                </c:pt>
                <c:pt idx="5">
                  <c:v>2.6450095415612655E-2</c:v>
                </c:pt>
                <c:pt idx="6">
                  <c:v>9.1732126214884829E-2</c:v>
                </c:pt>
                <c:pt idx="7">
                  <c:v>9.7678959747925259E-2</c:v>
                </c:pt>
                <c:pt idx="8">
                  <c:v>3.1243065725824345E-2</c:v>
                </c:pt>
                <c:pt idx="9">
                  <c:v>5.9468335330404298E-3</c:v>
                </c:pt>
                <c:pt idx="10">
                  <c:v>2.7382061864820485E-2</c:v>
                </c:pt>
                <c:pt idx="11">
                  <c:v>1.9260639950295123E-2</c:v>
                </c:pt>
                <c:pt idx="12">
                  <c:v>4.5977011494252873E-2</c:v>
                </c:pt>
                <c:pt idx="13">
                  <c:v>5.0681223095016201E-2</c:v>
                </c:pt>
                <c:pt idx="14">
                  <c:v>4.5577597301735231E-2</c:v>
                </c:pt>
                <c:pt idx="15">
                  <c:v>7.7353215284249766E-2</c:v>
                </c:pt>
                <c:pt idx="16">
                  <c:v>0.10127368748058403</c:v>
                </c:pt>
                <c:pt idx="17">
                  <c:v>3.9897039897039896E-2</c:v>
                </c:pt>
                <c:pt idx="18">
                  <c:v>3.0888030888030889E-2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3F-43A4-979B-954CD12C56B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3F-43A4-979B-954CD12C5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8.42'!$T$8:$Y$8</c:f>
              <c:numCache>
                <c:formatCode>General</c:formatCode>
                <c:ptCount val="6"/>
                <c:pt idx="0">
                  <c:v>38691</c:v>
                </c:pt>
                <c:pt idx="1">
                  <c:v>40010.660000000003</c:v>
                </c:pt>
                <c:pt idx="2">
                  <c:v>40238.660000000003</c:v>
                </c:pt>
                <c:pt idx="3">
                  <c:v>41538</c:v>
                </c:pt>
                <c:pt idx="4">
                  <c:v>42666.27</c:v>
                </c:pt>
                <c:pt idx="5">
                  <c:v>43629.62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0E-4F30-87A0-ACD3F3D1758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E-4F30-87A0-ACD3F3D17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8.43'!$U$4:$Y$4</c:f>
              <c:numCache>
                <c:formatCode>#,##0</c:formatCode>
                <c:ptCount val="5"/>
                <c:pt idx="0">
                  <c:v>84531</c:v>
                </c:pt>
                <c:pt idx="1">
                  <c:v>85151</c:v>
                </c:pt>
                <c:pt idx="2">
                  <c:v>85675</c:v>
                </c:pt>
                <c:pt idx="3">
                  <c:v>86944</c:v>
                </c:pt>
                <c:pt idx="4">
                  <c:v>89415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44-4F0F-A5C3-E9C5A9259B95}"/>
            </c:ext>
          </c:extLst>
        </c:ser>
        <c:ser>
          <c:idx val="1"/>
          <c:order val="1"/>
          <c:tx>
            <c:strRef>
              <c:f>'Table 8.43'!$S$7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8.43'!$U$7:$Y$7</c:f>
              <c:numCache>
                <c:formatCode>#,##0</c:formatCode>
                <c:ptCount val="5"/>
                <c:pt idx="0">
                  <c:v>61485</c:v>
                </c:pt>
                <c:pt idx="1">
                  <c:v>62139</c:v>
                </c:pt>
                <c:pt idx="2">
                  <c:v>62365</c:v>
                </c:pt>
                <c:pt idx="3">
                  <c:v>63320</c:v>
                </c:pt>
                <c:pt idx="4">
                  <c:v>64374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44-4F0F-A5C3-E9C5A9259B95}"/>
            </c:ext>
          </c:extLst>
        </c:ser>
        <c:ser>
          <c:idx val="2"/>
          <c:order val="2"/>
          <c:tx>
            <c:strRef>
              <c:f>'Table 8.43'!$S$11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8.43'!$U$11:$Y$11</c:f>
              <c:numCache>
                <c:formatCode>#,##0</c:formatCode>
                <c:ptCount val="5"/>
                <c:pt idx="0">
                  <c:v>76728</c:v>
                </c:pt>
                <c:pt idx="1">
                  <c:v>77266</c:v>
                </c:pt>
                <c:pt idx="2">
                  <c:v>78030</c:v>
                </c:pt>
                <c:pt idx="3">
                  <c:v>79163</c:v>
                </c:pt>
                <c:pt idx="4">
                  <c:v>81400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44-4F0F-A5C3-E9C5A9259B95}"/>
            </c:ext>
          </c:extLst>
        </c:ser>
        <c:ser>
          <c:idx val="3"/>
          <c:order val="3"/>
          <c:tx>
            <c:strRef>
              <c:f>'Table 8.43'!$S$12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8.43'!$U$12:$Y$12</c:f>
              <c:numCache>
                <c:formatCode>#,##0</c:formatCode>
                <c:ptCount val="5"/>
                <c:pt idx="0">
                  <c:v>7804</c:v>
                </c:pt>
                <c:pt idx="1">
                  <c:v>7886</c:v>
                </c:pt>
                <c:pt idx="2">
                  <c:v>7646</c:v>
                </c:pt>
                <c:pt idx="3">
                  <c:v>7783</c:v>
                </c:pt>
                <c:pt idx="4">
                  <c:v>8015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44-4F0F-A5C3-E9C5A9259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8.43'!$AA$15:$AA$33</c:f>
              <c:numCache>
                <c:formatCode>0.0%</c:formatCode>
                <c:ptCount val="19"/>
                <c:pt idx="0">
                  <c:v>3.6682883185147905E-3</c:v>
                </c:pt>
                <c:pt idx="1">
                  <c:v>1.1742996141586982E-3</c:v>
                </c:pt>
                <c:pt idx="2">
                  <c:v>7.0379690208577983E-2</c:v>
                </c:pt>
                <c:pt idx="3">
                  <c:v>5.770843818151317E-3</c:v>
                </c:pt>
                <c:pt idx="4">
                  <c:v>7.8208354302969296E-2</c:v>
                </c:pt>
                <c:pt idx="5">
                  <c:v>5.0606721467315326E-2</c:v>
                </c:pt>
                <c:pt idx="6">
                  <c:v>9.5587988592518033E-2</c:v>
                </c:pt>
                <c:pt idx="7">
                  <c:v>5.0908684225241849E-2</c:v>
                </c:pt>
                <c:pt idx="8">
                  <c:v>2.2613655426941787E-2</c:v>
                </c:pt>
                <c:pt idx="9">
                  <c:v>2.0119666722585697E-2</c:v>
                </c:pt>
                <c:pt idx="10">
                  <c:v>4.2811608790471398E-2</c:v>
                </c:pt>
                <c:pt idx="11">
                  <c:v>1.7871721746910475E-2</c:v>
                </c:pt>
                <c:pt idx="12">
                  <c:v>8.0534585919588439E-2</c:v>
                </c:pt>
                <c:pt idx="13">
                  <c:v>7.6463680590504943E-2</c:v>
                </c:pt>
                <c:pt idx="14">
                  <c:v>5.1233014594866635E-2</c:v>
                </c:pt>
                <c:pt idx="15">
                  <c:v>9.2154560196834989E-2</c:v>
                </c:pt>
                <c:pt idx="16">
                  <c:v>0.11408600346697981</c:v>
                </c:pt>
                <c:pt idx="17">
                  <c:v>1.855393390370743E-2</c:v>
                </c:pt>
                <c:pt idx="18">
                  <c:v>3.6940110719677906E-2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FC-411E-96AB-A45DFBB052F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FC-411E-96AB-A45DFBB05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8.43'!$Y$44:$Y$60</c:f>
              <c:numCache>
                <c:formatCode>#,##0</c:formatCode>
                <c:ptCount val="17"/>
                <c:pt idx="0">
                  <c:v>11</c:v>
                </c:pt>
                <c:pt idx="1">
                  <c:v>634</c:v>
                </c:pt>
                <c:pt idx="2">
                  <c:v>2439</c:v>
                </c:pt>
                <c:pt idx="3">
                  <c:v>4087</c:v>
                </c:pt>
                <c:pt idx="4">
                  <c:v>5324</c:v>
                </c:pt>
                <c:pt idx="5">
                  <c:v>5588</c:v>
                </c:pt>
                <c:pt idx="6">
                  <c:v>5088</c:v>
                </c:pt>
                <c:pt idx="7">
                  <c:v>4580</c:v>
                </c:pt>
                <c:pt idx="8">
                  <c:v>4420</c:v>
                </c:pt>
                <c:pt idx="9">
                  <c:v>3959</c:v>
                </c:pt>
                <c:pt idx="10">
                  <c:v>3562</c:v>
                </c:pt>
                <c:pt idx="11">
                  <c:v>2591</c:v>
                </c:pt>
                <c:pt idx="12">
                  <c:v>1277</c:v>
                </c:pt>
                <c:pt idx="13">
                  <c:v>605</c:v>
                </c:pt>
                <c:pt idx="14">
                  <c:v>207</c:v>
                </c:pt>
                <c:pt idx="15">
                  <c:v>103</c:v>
                </c:pt>
                <c:pt idx="16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0-41A0-9169-28913DF7F5B1}"/>
            </c:ext>
          </c:extLst>
        </c:ser>
        <c:ser>
          <c:idx val="1"/>
          <c:order val="1"/>
          <c:tx>
            <c:strRef>
              <c:f>'Table 8.43'!$S$62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8.43'!$Y$63:$Y$79</c:f>
              <c:numCache>
                <c:formatCode>#,##0</c:formatCode>
                <c:ptCount val="17"/>
                <c:pt idx="0">
                  <c:v>12</c:v>
                </c:pt>
                <c:pt idx="1">
                  <c:v>855</c:v>
                </c:pt>
                <c:pt idx="2">
                  <c:v>2616</c:v>
                </c:pt>
                <c:pt idx="3">
                  <c:v>4379</c:v>
                </c:pt>
                <c:pt idx="4">
                  <c:v>5238</c:v>
                </c:pt>
                <c:pt idx="5">
                  <c:v>5346</c:v>
                </c:pt>
                <c:pt idx="6">
                  <c:v>4612</c:v>
                </c:pt>
                <c:pt idx="7">
                  <c:v>4622</c:v>
                </c:pt>
                <c:pt idx="8">
                  <c:v>4829</c:v>
                </c:pt>
                <c:pt idx="9">
                  <c:v>4371</c:v>
                </c:pt>
                <c:pt idx="10">
                  <c:v>3587</c:v>
                </c:pt>
                <c:pt idx="11">
                  <c:v>2415</c:v>
                </c:pt>
                <c:pt idx="12">
                  <c:v>1139</c:v>
                </c:pt>
                <c:pt idx="13">
                  <c:v>407</c:v>
                </c:pt>
                <c:pt idx="14">
                  <c:v>204</c:v>
                </c:pt>
                <c:pt idx="15">
                  <c:v>123</c:v>
                </c:pt>
                <c:pt idx="16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E0-41A0-9169-28913DF7F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8.43'!$Y$83:$Y$90</c:f>
              <c:numCache>
                <c:formatCode>#,##0</c:formatCode>
                <c:ptCount val="8"/>
                <c:pt idx="0">
                  <c:v>4558</c:v>
                </c:pt>
                <c:pt idx="1">
                  <c:v>5936</c:v>
                </c:pt>
                <c:pt idx="2">
                  <c:v>5955</c:v>
                </c:pt>
                <c:pt idx="3">
                  <c:v>1757</c:v>
                </c:pt>
                <c:pt idx="4">
                  <c:v>2082</c:v>
                </c:pt>
                <c:pt idx="5">
                  <c:v>2017</c:v>
                </c:pt>
                <c:pt idx="6">
                  <c:v>1722</c:v>
                </c:pt>
                <c:pt idx="7">
                  <c:v>2562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5-4031-9CB4-6585AA516C44}"/>
            </c:ext>
          </c:extLst>
        </c:ser>
        <c:ser>
          <c:idx val="1"/>
          <c:order val="1"/>
          <c:tx>
            <c:strRef>
              <c:f>'Table 8.43'!$S$92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8.43'!$Y$93:$Y$100</c:f>
              <c:numCache>
                <c:formatCode>#,##0</c:formatCode>
                <c:ptCount val="8"/>
                <c:pt idx="0">
                  <c:v>2735</c:v>
                </c:pt>
                <c:pt idx="1">
                  <c:v>7609</c:v>
                </c:pt>
                <c:pt idx="2">
                  <c:v>1002</c:v>
                </c:pt>
                <c:pt idx="3">
                  <c:v>4051</c:v>
                </c:pt>
                <c:pt idx="4">
                  <c:v>6664</c:v>
                </c:pt>
                <c:pt idx="5">
                  <c:v>3195</c:v>
                </c:pt>
                <c:pt idx="6">
                  <c:v>233</c:v>
                </c:pt>
                <c:pt idx="7">
                  <c:v>1235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5-4031-9CB4-6585AA516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8.43'!$U$8:$Y$8</c:f>
              <c:numCache>
                <c:formatCode>General</c:formatCode>
                <c:ptCount val="5"/>
                <c:pt idx="0">
                  <c:v>39424.14</c:v>
                </c:pt>
                <c:pt idx="1">
                  <c:v>40282</c:v>
                </c:pt>
                <c:pt idx="2">
                  <c:v>42023.8</c:v>
                </c:pt>
                <c:pt idx="3">
                  <c:v>43379</c:v>
                </c:pt>
                <c:pt idx="4">
                  <c:v>44424.480000000003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B6-417F-BC67-A9B41EA16E7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B6-417F-BC67-A9B41EA16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8.43'!$T$4:$Y$4</c:f>
              <c:numCache>
                <c:formatCode>#,##0</c:formatCode>
                <c:ptCount val="6"/>
                <c:pt idx="0">
                  <c:v>83833</c:v>
                </c:pt>
                <c:pt idx="1">
                  <c:v>84531</c:v>
                </c:pt>
                <c:pt idx="2">
                  <c:v>85151</c:v>
                </c:pt>
                <c:pt idx="3">
                  <c:v>85675</c:v>
                </c:pt>
                <c:pt idx="4">
                  <c:v>86944</c:v>
                </c:pt>
                <c:pt idx="5">
                  <c:v>89415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2-448E-8CA6-465A27A7BB66}"/>
            </c:ext>
          </c:extLst>
        </c:ser>
        <c:ser>
          <c:idx val="1"/>
          <c:order val="1"/>
          <c:tx>
            <c:strRef>
              <c:f>'Table 8.43'!$S$7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8.43'!$T$7:$Y$7</c:f>
              <c:numCache>
                <c:formatCode>#,##0</c:formatCode>
                <c:ptCount val="6"/>
                <c:pt idx="0">
                  <c:v>61582</c:v>
                </c:pt>
                <c:pt idx="1">
                  <c:v>61485</c:v>
                </c:pt>
                <c:pt idx="2">
                  <c:v>62139</c:v>
                </c:pt>
                <c:pt idx="3">
                  <c:v>62365</c:v>
                </c:pt>
                <c:pt idx="4">
                  <c:v>63320</c:v>
                </c:pt>
                <c:pt idx="5">
                  <c:v>64374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2-448E-8CA6-465A27A7BB66}"/>
            </c:ext>
          </c:extLst>
        </c:ser>
        <c:ser>
          <c:idx val="2"/>
          <c:order val="2"/>
          <c:tx>
            <c:strRef>
              <c:f>'Table 8.43'!$S$11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8.43'!$T$11:$Y$11</c:f>
              <c:numCache>
                <c:formatCode>#,##0</c:formatCode>
                <c:ptCount val="6"/>
                <c:pt idx="0">
                  <c:v>75864</c:v>
                </c:pt>
                <c:pt idx="1">
                  <c:v>76728</c:v>
                </c:pt>
                <c:pt idx="2">
                  <c:v>77266</c:v>
                </c:pt>
                <c:pt idx="3">
                  <c:v>78030</c:v>
                </c:pt>
                <c:pt idx="4">
                  <c:v>79163</c:v>
                </c:pt>
                <c:pt idx="5">
                  <c:v>81400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22-448E-8CA6-465A27A7BB66}"/>
            </c:ext>
          </c:extLst>
        </c:ser>
        <c:ser>
          <c:idx val="3"/>
          <c:order val="3"/>
          <c:tx>
            <c:strRef>
              <c:f>'Table 8.43'!$S$12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8.43'!$T$12:$Y$12</c:f>
              <c:numCache>
                <c:formatCode>#,##0</c:formatCode>
                <c:ptCount val="6"/>
                <c:pt idx="0">
                  <c:v>7970</c:v>
                </c:pt>
                <c:pt idx="1">
                  <c:v>7804</c:v>
                </c:pt>
                <c:pt idx="2">
                  <c:v>7886</c:v>
                </c:pt>
                <c:pt idx="3">
                  <c:v>7646</c:v>
                </c:pt>
                <c:pt idx="4">
                  <c:v>7783</c:v>
                </c:pt>
                <c:pt idx="5">
                  <c:v>8015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22-448E-8CA6-465A27A7B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8.43'!$AA$15:$AA$33</c:f>
              <c:numCache>
                <c:formatCode>0.0%</c:formatCode>
                <c:ptCount val="19"/>
                <c:pt idx="0">
                  <c:v>3.6682883185147905E-3</c:v>
                </c:pt>
                <c:pt idx="1">
                  <c:v>1.1742996141586982E-3</c:v>
                </c:pt>
                <c:pt idx="2">
                  <c:v>7.0379690208577983E-2</c:v>
                </c:pt>
                <c:pt idx="3">
                  <c:v>5.770843818151317E-3</c:v>
                </c:pt>
                <c:pt idx="4">
                  <c:v>7.8208354302969296E-2</c:v>
                </c:pt>
                <c:pt idx="5">
                  <c:v>5.0606721467315326E-2</c:v>
                </c:pt>
                <c:pt idx="6">
                  <c:v>9.5587988592518033E-2</c:v>
                </c:pt>
                <c:pt idx="7">
                  <c:v>5.0908684225241849E-2</c:v>
                </c:pt>
                <c:pt idx="8">
                  <c:v>2.2613655426941787E-2</c:v>
                </c:pt>
                <c:pt idx="9">
                  <c:v>2.0119666722585697E-2</c:v>
                </c:pt>
                <c:pt idx="10">
                  <c:v>4.2811608790471398E-2</c:v>
                </c:pt>
                <c:pt idx="11">
                  <c:v>1.7871721746910475E-2</c:v>
                </c:pt>
                <c:pt idx="12">
                  <c:v>8.0534585919588439E-2</c:v>
                </c:pt>
                <c:pt idx="13">
                  <c:v>7.6463680590504943E-2</c:v>
                </c:pt>
                <c:pt idx="14">
                  <c:v>5.1233014594866635E-2</c:v>
                </c:pt>
                <c:pt idx="15">
                  <c:v>9.2154560196834989E-2</c:v>
                </c:pt>
                <c:pt idx="16">
                  <c:v>0.11408600346697981</c:v>
                </c:pt>
                <c:pt idx="17">
                  <c:v>1.855393390370743E-2</c:v>
                </c:pt>
                <c:pt idx="18">
                  <c:v>3.6940110719677906E-2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AA-47FA-BC8D-42E023C9BC3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AA-47FA-BC8D-42E023C9B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8.43'!$Y$44:$Y$60</c:f>
              <c:numCache>
                <c:formatCode>#,##0</c:formatCode>
                <c:ptCount val="17"/>
                <c:pt idx="0">
                  <c:v>11</c:v>
                </c:pt>
                <c:pt idx="1">
                  <c:v>634</c:v>
                </c:pt>
                <c:pt idx="2">
                  <c:v>2439</c:v>
                </c:pt>
                <c:pt idx="3">
                  <c:v>4087</c:v>
                </c:pt>
                <c:pt idx="4">
                  <c:v>5324</c:v>
                </c:pt>
                <c:pt idx="5">
                  <c:v>5588</c:v>
                </c:pt>
                <c:pt idx="6">
                  <c:v>5088</c:v>
                </c:pt>
                <c:pt idx="7">
                  <c:v>4580</c:v>
                </c:pt>
                <c:pt idx="8">
                  <c:v>4420</c:v>
                </c:pt>
                <c:pt idx="9">
                  <c:v>3959</c:v>
                </c:pt>
                <c:pt idx="10">
                  <c:v>3562</c:v>
                </c:pt>
                <c:pt idx="11">
                  <c:v>2591</c:v>
                </c:pt>
                <c:pt idx="12">
                  <c:v>1277</c:v>
                </c:pt>
                <c:pt idx="13">
                  <c:v>605</c:v>
                </c:pt>
                <c:pt idx="14">
                  <c:v>207</c:v>
                </c:pt>
                <c:pt idx="15">
                  <c:v>103</c:v>
                </c:pt>
                <c:pt idx="16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63-40BE-AFB9-82701F6E412E}"/>
            </c:ext>
          </c:extLst>
        </c:ser>
        <c:ser>
          <c:idx val="1"/>
          <c:order val="1"/>
          <c:tx>
            <c:strRef>
              <c:f>'Table 8.43'!$S$62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8.43'!$Y$63:$Y$79</c:f>
              <c:numCache>
                <c:formatCode>#,##0</c:formatCode>
                <c:ptCount val="17"/>
                <c:pt idx="0">
                  <c:v>12</c:v>
                </c:pt>
                <c:pt idx="1">
                  <c:v>855</c:v>
                </c:pt>
                <c:pt idx="2">
                  <c:v>2616</c:v>
                </c:pt>
                <c:pt idx="3">
                  <c:v>4379</c:v>
                </c:pt>
                <c:pt idx="4">
                  <c:v>5238</c:v>
                </c:pt>
                <c:pt idx="5">
                  <c:v>5346</c:v>
                </c:pt>
                <c:pt idx="6">
                  <c:v>4612</c:v>
                </c:pt>
                <c:pt idx="7">
                  <c:v>4622</c:v>
                </c:pt>
                <c:pt idx="8">
                  <c:v>4829</c:v>
                </c:pt>
                <c:pt idx="9">
                  <c:v>4371</c:v>
                </c:pt>
                <c:pt idx="10">
                  <c:v>3587</c:v>
                </c:pt>
                <c:pt idx="11">
                  <c:v>2415</c:v>
                </c:pt>
                <c:pt idx="12">
                  <c:v>1139</c:v>
                </c:pt>
                <c:pt idx="13">
                  <c:v>407</c:v>
                </c:pt>
                <c:pt idx="14">
                  <c:v>204</c:v>
                </c:pt>
                <c:pt idx="15">
                  <c:v>123</c:v>
                </c:pt>
                <c:pt idx="16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63-40BE-AFB9-82701F6E4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8.43'!$Y$83:$Y$90</c:f>
              <c:numCache>
                <c:formatCode>#,##0</c:formatCode>
                <c:ptCount val="8"/>
                <c:pt idx="0">
                  <c:v>4558</c:v>
                </c:pt>
                <c:pt idx="1">
                  <c:v>5936</c:v>
                </c:pt>
                <c:pt idx="2">
                  <c:v>5955</c:v>
                </c:pt>
                <c:pt idx="3">
                  <c:v>1757</c:v>
                </c:pt>
                <c:pt idx="4">
                  <c:v>2082</c:v>
                </c:pt>
                <c:pt idx="5">
                  <c:v>2017</c:v>
                </c:pt>
                <c:pt idx="6">
                  <c:v>1722</c:v>
                </c:pt>
                <c:pt idx="7">
                  <c:v>2562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35-40AC-BBA8-C47D5836FE87}"/>
            </c:ext>
          </c:extLst>
        </c:ser>
        <c:ser>
          <c:idx val="1"/>
          <c:order val="1"/>
          <c:tx>
            <c:strRef>
              <c:f>'Table 8.43'!$S$92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8.43'!$Y$93:$Y$100</c:f>
              <c:numCache>
                <c:formatCode>#,##0</c:formatCode>
                <c:ptCount val="8"/>
                <c:pt idx="0">
                  <c:v>2735</c:v>
                </c:pt>
                <c:pt idx="1">
                  <c:v>7609</c:v>
                </c:pt>
                <c:pt idx="2">
                  <c:v>1002</c:v>
                </c:pt>
                <c:pt idx="3">
                  <c:v>4051</c:v>
                </c:pt>
                <c:pt idx="4">
                  <c:v>6664</c:v>
                </c:pt>
                <c:pt idx="5">
                  <c:v>3195</c:v>
                </c:pt>
                <c:pt idx="6">
                  <c:v>233</c:v>
                </c:pt>
                <c:pt idx="7">
                  <c:v>1235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35-40AC-BBA8-C47D5836F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8.5'!$Y$44:$Y$60</c:f>
              <c:numCache>
                <c:formatCode>#,##0</c:formatCode>
                <c:ptCount val="17"/>
                <c:pt idx="0">
                  <c:v>8</c:v>
                </c:pt>
                <c:pt idx="1">
                  <c:v>253</c:v>
                </c:pt>
                <c:pt idx="2">
                  <c:v>543</c:v>
                </c:pt>
                <c:pt idx="3">
                  <c:v>818</c:v>
                </c:pt>
                <c:pt idx="4">
                  <c:v>991</c:v>
                </c:pt>
                <c:pt idx="5">
                  <c:v>1074</c:v>
                </c:pt>
                <c:pt idx="6">
                  <c:v>972</c:v>
                </c:pt>
                <c:pt idx="7">
                  <c:v>993</c:v>
                </c:pt>
                <c:pt idx="8">
                  <c:v>1147</c:v>
                </c:pt>
                <c:pt idx="9">
                  <c:v>1002</c:v>
                </c:pt>
                <c:pt idx="10">
                  <c:v>1196</c:v>
                </c:pt>
                <c:pt idx="11">
                  <c:v>988</c:v>
                </c:pt>
                <c:pt idx="12">
                  <c:v>581</c:v>
                </c:pt>
                <c:pt idx="13">
                  <c:v>236</c:v>
                </c:pt>
                <c:pt idx="14">
                  <c:v>102</c:v>
                </c:pt>
                <c:pt idx="15">
                  <c:v>62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9-4CDD-BBE0-611CB793BD8C}"/>
            </c:ext>
          </c:extLst>
        </c:ser>
        <c:ser>
          <c:idx val="1"/>
          <c:order val="1"/>
          <c:tx>
            <c:strRef>
              <c:f>'Table 8.5'!$S$62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8.5'!$Y$63:$Y$79</c:f>
              <c:numCache>
                <c:formatCode>#,##0</c:formatCode>
                <c:ptCount val="17"/>
                <c:pt idx="0">
                  <c:v>12</c:v>
                </c:pt>
                <c:pt idx="1">
                  <c:v>249</c:v>
                </c:pt>
                <c:pt idx="2">
                  <c:v>661</c:v>
                </c:pt>
                <c:pt idx="3">
                  <c:v>818</c:v>
                </c:pt>
                <c:pt idx="4">
                  <c:v>1039</c:v>
                </c:pt>
                <c:pt idx="5">
                  <c:v>964</c:v>
                </c:pt>
                <c:pt idx="6">
                  <c:v>961</c:v>
                </c:pt>
                <c:pt idx="7">
                  <c:v>1129</c:v>
                </c:pt>
                <c:pt idx="8">
                  <c:v>1166</c:v>
                </c:pt>
                <c:pt idx="9">
                  <c:v>1303</c:v>
                </c:pt>
                <c:pt idx="10">
                  <c:v>1331</c:v>
                </c:pt>
                <c:pt idx="11">
                  <c:v>1063</c:v>
                </c:pt>
                <c:pt idx="12">
                  <c:v>477</c:v>
                </c:pt>
                <c:pt idx="13">
                  <c:v>190</c:v>
                </c:pt>
                <c:pt idx="14">
                  <c:v>89</c:v>
                </c:pt>
                <c:pt idx="15">
                  <c:v>44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A9-4CDD-BBE0-611CB793B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8.43'!$T$8:$Y$8</c:f>
              <c:numCache>
                <c:formatCode>General</c:formatCode>
                <c:ptCount val="6"/>
                <c:pt idx="0">
                  <c:v>38920</c:v>
                </c:pt>
                <c:pt idx="1">
                  <c:v>39424.14</c:v>
                </c:pt>
                <c:pt idx="2">
                  <c:v>40282</c:v>
                </c:pt>
                <c:pt idx="3">
                  <c:v>42023.8</c:v>
                </c:pt>
                <c:pt idx="4">
                  <c:v>43379</c:v>
                </c:pt>
                <c:pt idx="5">
                  <c:v>44424.480000000003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C9-45F7-A4F0-324026F363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C9-45F7-A4F0-324026F36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8.44'!$U$4:$Y$4</c:f>
              <c:numCache>
                <c:formatCode>#,##0</c:formatCode>
                <c:ptCount val="5"/>
                <c:pt idx="0">
                  <c:v>109991</c:v>
                </c:pt>
                <c:pt idx="1">
                  <c:v>114801</c:v>
                </c:pt>
                <c:pt idx="2">
                  <c:v>122037</c:v>
                </c:pt>
                <c:pt idx="3">
                  <c:v>129645</c:v>
                </c:pt>
                <c:pt idx="4">
                  <c:v>140834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A-41C7-B079-A2168DF3D61A}"/>
            </c:ext>
          </c:extLst>
        </c:ser>
        <c:ser>
          <c:idx val="1"/>
          <c:order val="1"/>
          <c:tx>
            <c:strRef>
              <c:f>'Table 8.44'!$S$7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8.44'!$U$7:$Y$7</c:f>
              <c:numCache>
                <c:formatCode>#,##0</c:formatCode>
                <c:ptCount val="5"/>
                <c:pt idx="0">
                  <c:v>74769</c:v>
                </c:pt>
                <c:pt idx="1">
                  <c:v>78215</c:v>
                </c:pt>
                <c:pt idx="2">
                  <c:v>82200</c:v>
                </c:pt>
                <c:pt idx="3">
                  <c:v>86868</c:v>
                </c:pt>
                <c:pt idx="4">
                  <c:v>93319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A-41C7-B079-A2168DF3D61A}"/>
            </c:ext>
          </c:extLst>
        </c:ser>
        <c:ser>
          <c:idx val="2"/>
          <c:order val="2"/>
          <c:tx>
            <c:strRef>
              <c:f>'Table 8.44'!$S$11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8.44'!$U$11:$Y$11</c:f>
              <c:numCache>
                <c:formatCode>#,##0</c:formatCode>
                <c:ptCount val="5"/>
                <c:pt idx="0">
                  <c:v>101865</c:v>
                </c:pt>
                <c:pt idx="1">
                  <c:v>106616</c:v>
                </c:pt>
                <c:pt idx="2">
                  <c:v>113709</c:v>
                </c:pt>
                <c:pt idx="3">
                  <c:v>120482</c:v>
                </c:pt>
                <c:pt idx="4">
                  <c:v>130678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0A-41C7-B079-A2168DF3D61A}"/>
            </c:ext>
          </c:extLst>
        </c:ser>
        <c:ser>
          <c:idx val="3"/>
          <c:order val="3"/>
          <c:tx>
            <c:strRef>
              <c:f>'Table 8.44'!$S$12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8.44'!$U$12:$Y$12</c:f>
              <c:numCache>
                <c:formatCode>#,##0</c:formatCode>
                <c:ptCount val="5"/>
                <c:pt idx="0">
                  <c:v>8124</c:v>
                </c:pt>
                <c:pt idx="1">
                  <c:v>8183</c:v>
                </c:pt>
                <c:pt idx="2">
                  <c:v>8328</c:v>
                </c:pt>
                <c:pt idx="3">
                  <c:v>9162</c:v>
                </c:pt>
                <c:pt idx="4">
                  <c:v>10156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0A-41C7-B079-A2168DF3D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8.44'!$AA$15:$AA$33</c:f>
              <c:numCache>
                <c:formatCode>0.0%</c:formatCode>
                <c:ptCount val="19"/>
                <c:pt idx="0">
                  <c:v>2.5363193547012795E-2</c:v>
                </c:pt>
                <c:pt idx="1">
                  <c:v>2.2508769189258275E-3</c:v>
                </c:pt>
                <c:pt idx="2">
                  <c:v>2.5938338753426018E-2</c:v>
                </c:pt>
                <c:pt idx="3">
                  <c:v>5.0911001604726129E-3</c:v>
                </c:pt>
                <c:pt idx="4">
                  <c:v>2.0009372736697104E-2</c:v>
                </c:pt>
                <c:pt idx="5">
                  <c:v>3.0773818822159422E-2</c:v>
                </c:pt>
                <c:pt idx="6">
                  <c:v>6.1469531505176304E-2</c:v>
                </c:pt>
                <c:pt idx="7">
                  <c:v>0.16432821619779314</c:v>
                </c:pt>
                <c:pt idx="8">
                  <c:v>1.737506568016246E-2</c:v>
                </c:pt>
                <c:pt idx="9">
                  <c:v>2.5377394663220528E-2</c:v>
                </c:pt>
                <c:pt idx="10">
                  <c:v>4.6998594089495437E-2</c:v>
                </c:pt>
                <c:pt idx="11">
                  <c:v>1.878097618472812E-2</c:v>
                </c:pt>
                <c:pt idx="12">
                  <c:v>0.15010579831574761</c:v>
                </c:pt>
                <c:pt idx="13">
                  <c:v>0.11400656091568798</c:v>
                </c:pt>
                <c:pt idx="14">
                  <c:v>2.9367908317593762E-2</c:v>
                </c:pt>
                <c:pt idx="15">
                  <c:v>7.2858826703778912E-2</c:v>
                </c:pt>
                <c:pt idx="16">
                  <c:v>6.9329849326157031E-2</c:v>
                </c:pt>
                <c:pt idx="17">
                  <c:v>2.5654316429271341E-2</c:v>
                </c:pt>
                <c:pt idx="18">
                  <c:v>2.5249584617350922E-2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B-42BA-AAC1-4C42EAA5661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B-42BA-AAC1-4C42EAA56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8.44'!$Y$44:$Y$60</c:f>
              <c:numCache>
                <c:formatCode>#,##0</c:formatCode>
                <c:ptCount val="17"/>
                <c:pt idx="0">
                  <c:v>5</c:v>
                </c:pt>
                <c:pt idx="1">
                  <c:v>136</c:v>
                </c:pt>
                <c:pt idx="2">
                  <c:v>2712</c:v>
                </c:pt>
                <c:pt idx="3">
                  <c:v>11134</c:v>
                </c:pt>
                <c:pt idx="4">
                  <c:v>20789</c:v>
                </c:pt>
                <c:pt idx="5">
                  <c:v>14279</c:v>
                </c:pt>
                <c:pt idx="6">
                  <c:v>7522</c:v>
                </c:pt>
                <c:pt idx="7">
                  <c:v>4354</c:v>
                </c:pt>
                <c:pt idx="8">
                  <c:v>3112</c:v>
                </c:pt>
                <c:pt idx="9">
                  <c:v>2465</c:v>
                </c:pt>
                <c:pt idx="10">
                  <c:v>2057</c:v>
                </c:pt>
                <c:pt idx="11">
                  <c:v>1632</c:v>
                </c:pt>
                <c:pt idx="12">
                  <c:v>1047</c:v>
                </c:pt>
                <c:pt idx="13">
                  <c:v>632</c:v>
                </c:pt>
                <c:pt idx="14">
                  <c:v>215</c:v>
                </c:pt>
                <c:pt idx="15">
                  <c:v>90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5D-43EE-AD2B-56C04D9F355A}"/>
            </c:ext>
          </c:extLst>
        </c:ser>
        <c:ser>
          <c:idx val="1"/>
          <c:order val="1"/>
          <c:tx>
            <c:strRef>
              <c:f>'Table 8.44'!$S$62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8.44'!$Y$63:$Y$79</c:f>
              <c:numCache>
                <c:formatCode>#,##0</c:formatCode>
                <c:ptCount val="17"/>
                <c:pt idx="0">
                  <c:v>13</c:v>
                </c:pt>
                <c:pt idx="1">
                  <c:v>177</c:v>
                </c:pt>
                <c:pt idx="2">
                  <c:v>3209</c:v>
                </c:pt>
                <c:pt idx="3">
                  <c:v>12486</c:v>
                </c:pt>
                <c:pt idx="4">
                  <c:v>20713</c:v>
                </c:pt>
                <c:pt idx="5">
                  <c:v>12520</c:v>
                </c:pt>
                <c:pt idx="6">
                  <c:v>5999</c:v>
                </c:pt>
                <c:pt idx="7">
                  <c:v>3446</c:v>
                </c:pt>
                <c:pt idx="8">
                  <c:v>2904</c:v>
                </c:pt>
                <c:pt idx="9">
                  <c:v>2289</c:v>
                </c:pt>
                <c:pt idx="10">
                  <c:v>1915</c:v>
                </c:pt>
                <c:pt idx="11">
                  <c:v>1480</c:v>
                </c:pt>
                <c:pt idx="12">
                  <c:v>859</c:v>
                </c:pt>
                <c:pt idx="13">
                  <c:v>366</c:v>
                </c:pt>
                <c:pt idx="14">
                  <c:v>103</c:v>
                </c:pt>
                <c:pt idx="15">
                  <c:v>44</c:v>
                </c:pt>
                <c:pt idx="1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5D-43EE-AD2B-56C04D9F3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8.44'!$Y$83:$Y$90</c:f>
              <c:numCache>
                <c:formatCode>#,##0</c:formatCode>
                <c:ptCount val="8"/>
                <c:pt idx="0">
                  <c:v>5342</c:v>
                </c:pt>
                <c:pt idx="1">
                  <c:v>14779</c:v>
                </c:pt>
                <c:pt idx="2">
                  <c:v>3539</c:v>
                </c:pt>
                <c:pt idx="3">
                  <c:v>3341</c:v>
                </c:pt>
                <c:pt idx="4">
                  <c:v>3189</c:v>
                </c:pt>
                <c:pt idx="5">
                  <c:v>2181</c:v>
                </c:pt>
                <c:pt idx="6">
                  <c:v>816</c:v>
                </c:pt>
                <c:pt idx="7">
                  <c:v>3779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1-46BE-A59E-7351746EAD88}"/>
            </c:ext>
          </c:extLst>
        </c:ser>
        <c:ser>
          <c:idx val="1"/>
          <c:order val="1"/>
          <c:tx>
            <c:strRef>
              <c:f>'Table 8.44'!$S$92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8.44'!$Y$93:$Y$100</c:f>
              <c:numCache>
                <c:formatCode>#,##0</c:formatCode>
                <c:ptCount val="8"/>
                <c:pt idx="0">
                  <c:v>4120</c:v>
                </c:pt>
                <c:pt idx="1">
                  <c:v>12156</c:v>
                </c:pt>
                <c:pt idx="2">
                  <c:v>1418</c:v>
                </c:pt>
                <c:pt idx="3">
                  <c:v>4914</c:v>
                </c:pt>
                <c:pt idx="4">
                  <c:v>5737</c:v>
                </c:pt>
                <c:pt idx="5">
                  <c:v>3022</c:v>
                </c:pt>
                <c:pt idx="6">
                  <c:v>155</c:v>
                </c:pt>
                <c:pt idx="7">
                  <c:v>2510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1-46BE-A59E-7351746EA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8.44'!$U$8:$Y$8</c:f>
              <c:numCache>
                <c:formatCode>General</c:formatCode>
                <c:ptCount val="5"/>
                <c:pt idx="0">
                  <c:v>37115.03</c:v>
                </c:pt>
                <c:pt idx="1">
                  <c:v>36338.559999999998</c:v>
                </c:pt>
                <c:pt idx="2">
                  <c:v>37205.5</c:v>
                </c:pt>
                <c:pt idx="3">
                  <c:v>37508</c:v>
                </c:pt>
                <c:pt idx="4">
                  <c:v>36142.199999999997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E1-467C-BBAA-A2A8276BE0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1-467C-BBAA-A2A8276BE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8.44'!$T$4:$Y$4</c:f>
              <c:numCache>
                <c:formatCode>#,##0</c:formatCode>
                <c:ptCount val="6"/>
                <c:pt idx="0">
                  <c:v>101166</c:v>
                </c:pt>
                <c:pt idx="1">
                  <c:v>109991</c:v>
                </c:pt>
                <c:pt idx="2">
                  <c:v>114801</c:v>
                </c:pt>
                <c:pt idx="3">
                  <c:v>122037</c:v>
                </c:pt>
                <c:pt idx="4">
                  <c:v>129645</c:v>
                </c:pt>
                <c:pt idx="5">
                  <c:v>140834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C0-4007-BD7E-E752D07F2159}"/>
            </c:ext>
          </c:extLst>
        </c:ser>
        <c:ser>
          <c:idx val="1"/>
          <c:order val="1"/>
          <c:tx>
            <c:strRef>
              <c:f>'Table 8.44'!$S$7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8.44'!$T$7:$Y$7</c:f>
              <c:numCache>
                <c:formatCode>#,##0</c:formatCode>
                <c:ptCount val="6"/>
                <c:pt idx="0">
                  <c:v>68889</c:v>
                </c:pt>
                <c:pt idx="1">
                  <c:v>74769</c:v>
                </c:pt>
                <c:pt idx="2">
                  <c:v>78215</c:v>
                </c:pt>
                <c:pt idx="3">
                  <c:v>82200</c:v>
                </c:pt>
                <c:pt idx="4">
                  <c:v>86868</c:v>
                </c:pt>
                <c:pt idx="5">
                  <c:v>93319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0-4007-BD7E-E752D07F2159}"/>
            </c:ext>
          </c:extLst>
        </c:ser>
        <c:ser>
          <c:idx val="2"/>
          <c:order val="2"/>
          <c:tx>
            <c:strRef>
              <c:f>'Table 8.44'!$S$11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8.44'!$T$11:$Y$11</c:f>
              <c:numCache>
                <c:formatCode>#,##0</c:formatCode>
                <c:ptCount val="6"/>
                <c:pt idx="0">
                  <c:v>93446</c:v>
                </c:pt>
                <c:pt idx="1">
                  <c:v>101865</c:v>
                </c:pt>
                <c:pt idx="2">
                  <c:v>106616</c:v>
                </c:pt>
                <c:pt idx="3">
                  <c:v>113709</c:v>
                </c:pt>
                <c:pt idx="4">
                  <c:v>120482</c:v>
                </c:pt>
                <c:pt idx="5">
                  <c:v>130678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0-4007-BD7E-E752D07F2159}"/>
            </c:ext>
          </c:extLst>
        </c:ser>
        <c:ser>
          <c:idx val="3"/>
          <c:order val="3"/>
          <c:tx>
            <c:strRef>
              <c:f>'Table 8.44'!$S$12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8.44'!$T$12:$Y$12</c:f>
              <c:numCache>
                <c:formatCode>#,##0</c:formatCode>
                <c:ptCount val="6"/>
                <c:pt idx="0">
                  <c:v>7717</c:v>
                </c:pt>
                <c:pt idx="1">
                  <c:v>8124</c:v>
                </c:pt>
                <c:pt idx="2">
                  <c:v>8183</c:v>
                </c:pt>
                <c:pt idx="3">
                  <c:v>8328</c:v>
                </c:pt>
                <c:pt idx="4">
                  <c:v>9162</c:v>
                </c:pt>
                <c:pt idx="5">
                  <c:v>10156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0-4007-BD7E-E752D07F2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8.44'!$AA$15:$AA$33</c:f>
              <c:numCache>
                <c:formatCode>0.0%</c:formatCode>
                <c:ptCount val="19"/>
                <c:pt idx="0">
                  <c:v>2.5363193547012795E-2</c:v>
                </c:pt>
                <c:pt idx="1">
                  <c:v>2.2508769189258275E-3</c:v>
                </c:pt>
                <c:pt idx="2">
                  <c:v>2.5938338753426018E-2</c:v>
                </c:pt>
                <c:pt idx="3">
                  <c:v>5.0911001604726129E-3</c:v>
                </c:pt>
                <c:pt idx="4">
                  <c:v>2.0009372736697104E-2</c:v>
                </c:pt>
                <c:pt idx="5">
                  <c:v>3.0773818822159422E-2</c:v>
                </c:pt>
                <c:pt idx="6">
                  <c:v>6.1469531505176304E-2</c:v>
                </c:pt>
                <c:pt idx="7">
                  <c:v>0.16432821619779314</c:v>
                </c:pt>
                <c:pt idx="8">
                  <c:v>1.737506568016246E-2</c:v>
                </c:pt>
                <c:pt idx="9">
                  <c:v>2.5377394663220528E-2</c:v>
                </c:pt>
                <c:pt idx="10">
                  <c:v>4.6998594089495437E-2</c:v>
                </c:pt>
                <c:pt idx="11">
                  <c:v>1.878097618472812E-2</c:v>
                </c:pt>
                <c:pt idx="12">
                  <c:v>0.15010579831574761</c:v>
                </c:pt>
                <c:pt idx="13">
                  <c:v>0.11400656091568798</c:v>
                </c:pt>
                <c:pt idx="14">
                  <c:v>2.9367908317593762E-2</c:v>
                </c:pt>
                <c:pt idx="15">
                  <c:v>7.2858826703778912E-2</c:v>
                </c:pt>
                <c:pt idx="16">
                  <c:v>6.9329849326157031E-2</c:v>
                </c:pt>
                <c:pt idx="17">
                  <c:v>2.5654316429271341E-2</c:v>
                </c:pt>
                <c:pt idx="18">
                  <c:v>2.5249584617350922E-2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3-4037-8ADE-0F717E5B2BD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3-4037-8ADE-0F717E5B2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8.44'!$Y$44:$Y$60</c:f>
              <c:numCache>
                <c:formatCode>#,##0</c:formatCode>
                <c:ptCount val="17"/>
                <c:pt idx="0">
                  <c:v>5</c:v>
                </c:pt>
                <c:pt idx="1">
                  <c:v>136</c:v>
                </c:pt>
                <c:pt idx="2">
                  <c:v>2712</c:v>
                </c:pt>
                <c:pt idx="3">
                  <c:v>11134</c:v>
                </c:pt>
                <c:pt idx="4">
                  <c:v>20789</c:v>
                </c:pt>
                <c:pt idx="5">
                  <c:v>14279</c:v>
                </c:pt>
                <c:pt idx="6">
                  <c:v>7522</c:v>
                </c:pt>
                <c:pt idx="7">
                  <c:v>4354</c:v>
                </c:pt>
                <c:pt idx="8">
                  <c:v>3112</c:v>
                </c:pt>
                <c:pt idx="9">
                  <c:v>2465</c:v>
                </c:pt>
                <c:pt idx="10">
                  <c:v>2057</c:v>
                </c:pt>
                <c:pt idx="11">
                  <c:v>1632</c:v>
                </c:pt>
                <c:pt idx="12">
                  <c:v>1047</c:v>
                </c:pt>
                <c:pt idx="13">
                  <c:v>632</c:v>
                </c:pt>
                <c:pt idx="14">
                  <c:v>215</c:v>
                </c:pt>
                <c:pt idx="15">
                  <c:v>90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05-4653-968F-225F900C793F}"/>
            </c:ext>
          </c:extLst>
        </c:ser>
        <c:ser>
          <c:idx val="1"/>
          <c:order val="1"/>
          <c:tx>
            <c:strRef>
              <c:f>'Table 8.44'!$S$62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8.44'!$Y$63:$Y$79</c:f>
              <c:numCache>
                <c:formatCode>#,##0</c:formatCode>
                <c:ptCount val="17"/>
                <c:pt idx="0">
                  <c:v>13</c:v>
                </c:pt>
                <c:pt idx="1">
                  <c:v>177</c:v>
                </c:pt>
                <c:pt idx="2">
                  <c:v>3209</c:v>
                </c:pt>
                <c:pt idx="3">
                  <c:v>12486</c:v>
                </c:pt>
                <c:pt idx="4">
                  <c:v>20713</c:v>
                </c:pt>
                <c:pt idx="5">
                  <c:v>12520</c:v>
                </c:pt>
                <c:pt idx="6">
                  <c:v>5999</c:v>
                </c:pt>
                <c:pt idx="7">
                  <c:v>3446</c:v>
                </c:pt>
                <c:pt idx="8">
                  <c:v>2904</c:v>
                </c:pt>
                <c:pt idx="9">
                  <c:v>2289</c:v>
                </c:pt>
                <c:pt idx="10">
                  <c:v>1915</c:v>
                </c:pt>
                <c:pt idx="11">
                  <c:v>1480</c:v>
                </c:pt>
                <c:pt idx="12">
                  <c:v>859</c:v>
                </c:pt>
                <c:pt idx="13">
                  <c:v>366</c:v>
                </c:pt>
                <c:pt idx="14">
                  <c:v>103</c:v>
                </c:pt>
                <c:pt idx="15">
                  <c:v>44</c:v>
                </c:pt>
                <c:pt idx="1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05-4653-968F-225F900C7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8.44'!$Y$83:$Y$90</c:f>
              <c:numCache>
                <c:formatCode>#,##0</c:formatCode>
                <c:ptCount val="8"/>
                <c:pt idx="0">
                  <c:v>5342</c:v>
                </c:pt>
                <c:pt idx="1">
                  <c:v>14779</c:v>
                </c:pt>
                <c:pt idx="2">
                  <c:v>3539</c:v>
                </c:pt>
                <c:pt idx="3">
                  <c:v>3341</c:v>
                </c:pt>
                <c:pt idx="4">
                  <c:v>3189</c:v>
                </c:pt>
                <c:pt idx="5">
                  <c:v>2181</c:v>
                </c:pt>
                <c:pt idx="6">
                  <c:v>816</c:v>
                </c:pt>
                <c:pt idx="7">
                  <c:v>3779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1-4C99-9BE8-0EED67894272}"/>
            </c:ext>
          </c:extLst>
        </c:ser>
        <c:ser>
          <c:idx val="1"/>
          <c:order val="1"/>
          <c:tx>
            <c:strRef>
              <c:f>'Table 8.44'!$S$92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8.44'!$Y$93:$Y$100</c:f>
              <c:numCache>
                <c:formatCode>#,##0</c:formatCode>
                <c:ptCount val="8"/>
                <c:pt idx="0">
                  <c:v>4120</c:v>
                </c:pt>
                <c:pt idx="1">
                  <c:v>12156</c:v>
                </c:pt>
                <c:pt idx="2">
                  <c:v>1418</c:v>
                </c:pt>
                <c:pt idx="3">
                  <c:v>4914</c:v>
                </c:pt>
                <c:pt idx="4">
                  <c:v>5737</c:v>
                </c:pt>
                <c:pt idx="5">
                  <c:v>3022</c:v>
                </c:pt>
                <c:pt idx="6">
                  <c:v>155</c:v>
                </c:pt>
                <c:pt idx="7">
                  <c:v>2510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81-4C99-9BE8-0EED67894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8.5'!$Y$83:$Y$90</c:f>
              <c:numCache>
                <c:formatCode>#,##0</c:formatCode>
                <c:ptCount val="8"/>
                <c:pt idx="0">
                  <c:v>943</c:v>
                </c:pt>
                <c:pt idx="1">
                  <c:v>790</c:v>
                </c:pt>
                <c:pt idx="2">
                  <c:v>1362</c:v>
                </c:pt>
                <c:pt idx="3">
                  <c:v>481</c:v>
                </c:pt>
                <c:pt idx="4">
                  <c:v>226</c:v>
                </c:pt>
                <c:pt idx="5">
                  <c:v>462</c:v>
                </c:pt>
                <c:pt idx="6">
                  <c:v>545</c:v>
                </c:pt>
                <c:pt idx="7">
                  <c:v>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7B-44DE-AD4E-7B88E1C3BF21}"/>
            </c:ext>
          </c:extLst>
        </c:ser>
        <c:ser>
          <c:idx val="1"/>
          <c:order val="1"/>
          <c:tx>
            <c:strRef>
              <c:f>'Table 8.5'!$S$92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8.5'!$Y$93:$Y$100</c:f>
              <c:numCache>
                <c:formatCode>#,##0</c:formatCode>
                <c:ptCount val="8"/>
                <c:pt idx="0">
                  <c:v>661</c:v>
                </c:pt>
                <c:pt idx="1">
                  <c:v>1489</c:v>
                </c:pt>
                <c:pt idx="2">
                  <c:v>259</c:v>
                </c:pt>
                <c:pt idx="3">
                  <c:v>1119</c:v>
                </c:pt>
                <c:pt idx="4">
                  <c:v>1232</c:v>
                </c:pt>
                <c:pt idx="5">
                  <c:v>913</c:v>
                </c:pt>
                <c:pt idx="6">
                  <c:v>53</c:v>
                </c:pt>
                <c:pt idx="7">
                  <c:v>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7B-44DE-AD4E-7B88E1C3B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8.44'!$T$8:$Y$8</c:f>
              <c:numCache>
                <c:formatCode>General</c:formatCode>
                <c:ptCount val="6"/>
                <c:pt idx="0">
                  <c:v>37238.870000000003</c:v>
                </c:pt>
                <c:pt idx="1">
                  <c:v>37115.03</c:v>
                </c:pt>
                <c:pt idx="2">
                  <c:v>36338.559999999998</c:v>
                </c:pt>
                <c:pt idx="3">
                  <c:v>37205.5</c:v>
                </c:pt>
                <c:pt idx="4">
                  <c:v>37508</c:v>
                </c:pt>
                <c:pt idx="5">
                  <c:v>36142.199999999997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B-4070-9EBB-9720C97563F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B-4070-9EBB-9720C9756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8.45'!$U$4:$Y$4</c:f>
              <c:numCache>
                <c:formatCode>#,##0</c:formatCode>
                <c:ptCount val="5"/>
                <c:pt idx="0">
                  <c:v>85619</c:v>
                </c:pt>
                <c:pt idx="1">
                  <c:v>87959</c:v>
                </c:pt>
                <c:pt idx="2">
                  <c:v>91197</c:v>
                </c:pt>
                <c:pt idx="3">
                  <c:v>95959</c:v>
                </c:pt>
                <c:pt idx="4">
                  <c:v>90600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05-4868-8AE2-B80219A8F8D0}"/>
            </c:ext>
          </c:extLst>
        </c:ser>
        <c:ser>
          <c:idx val="1"/>
          <c:order val="1"/>
          <c:tx>
            <c:strRef>
              <c:f>'Table 8.45'!$S$7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8.45'!$U$7:$Y$7</c:f>
              <c:numCache>
                <c:formatCode>#,##0</c:formatCode>
                <c:ptCount val="5"/>
                <c:pt idx="0">
                  <c:v>63707</c:v>
                </c:pt>
                <c:pt idx="1">
                  <c:v>65688</c:v>
                </c:pt>
                <c:pt idx="2">
                  <c:v>67699</c:v>
                </c:pt>
                <c:pt idx="3">
                  <c:v>70951</c:v>
                </c:pt>
                <c:pt idx="4">
                  <c:v>65982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05-4868-8AE2-B80219A8F8D0}"/>
            </c:ext>
          </c:extLst>
        </c:ser>
        <c:ser>
          <c:idx val="2"/>
          <c:order val="2"/>
          <c:tx>
            <c:strRef>
              <c:f>'Table 8.45'!$S$11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8.45'!$U$11:$Y$11</c:f>
              <c:numCache>
                <c:formatCode>#,##0</c:formatCode>
                <c:ptCount val="5"/>
                <c:pt idx="0">
                  <c:v>78717</c:v>
                </c:pt>
                <c:pt idx="1">
                  <c:v>80800</c:v>
                </c:pt>
                <c:pt idx="2">
                  <c:v>83781</c:v>
                </c:pt>
                <c:pt idx="3">
                  <c:v>87969</c:v>
                </c:pt>
                <c:pt idx="4">
                  <c:v>83036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05-4868-8AE2-B80219A8F8D0}"/>
            </c:ext>
          </c:extLst>
        </c:ser>
        <c:ser>
          <c:idx val="3"/>
          <c:order val="3"/>
          <c:tx>
            <c:strRef>
              <c:f>'Table 8.45'!$S$12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8.45'!$U$12:$Y$12</c:f>
              <c:numCache>
                <c:formatCode>#,##0</c:formatCode>
                <c:ptCount val="5"/>
                <c:pt idx="0">
                  <c:v>6900</c:v>
                </c:pt>
                <c:pt idx="1">
                  <c:v>7156</c:v>
                </c:pt>
                <c:pt idx="2">
                  <c:v>7419</c:v>
                </c:pt>
                <c:pt idx="3">
                  <c:v>7987</c:v>
                </c:pt>
                <c:pt idx="4">
                  <c:v>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05-4868-8AE2-B80219A8F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8.45'!$AA$15:$AA$33</c:f>
              <c:numCache>
                <c:formatCode>0.0%</c:formatCode>
                <c:ptCount val="19"/>
                <c:pt idx="0">
                  <c:v>3.9735099337748344E-3</c:v>
                </c:pt>
                <c:pt idx="1">
                  <c:v>1.3024282560706402E-3</c:v>
                </c:pt>
                <c:pt idx="2">
                  <c:v>6.6490066225165567E-2</c:v>
                </c:pt>
                <c:pt idx="3">
                  <c:v>7.7593818984547465E-3</c:v>
                </c:pt>
                <c:pt idx="4">
                  <c:v>7.6357615894039735E-2</c:v>
                </c:pt>
                <c:pt idx="5">
                  <c:v>4.6666666666666669E-2</c:v>
                </c:pt>
                <c:pt idx="6">
                  <c:v>0.10069536423841059</c:v>
                </c:pt>
                <c:pt idx="7">
                  <c:v>6.2229580573951435E-2</c:v>
                </c:pt>
                <c:pt idx="8">
                  <c:v>7.3145695364238414E-2</c:v>
                </c:pt>
                <c:pt idx="9">
                  <c:v>1.2295805739514349E-2</c:v>
                </c:pt>
                <c:pt idx="10">
                  <c:v>4.1611479028697572E-2</c:v>
                </c:pt>
                <c:pt idx="11">
                  <c:v>1.6578366445916114E-2</c:v>
                </c:pt>
                <c:pt idx="12">
                  <c:v>5.481236203090508E-2</c:v>
                </c:pt>
                <c:pt idx="13">
                  <c:v>0.11611479028697572</c:v>
                </c:pt>
                <c:pt idx="14">
                  <c:v>4.9183222958057396E-2</c:v>
                </c:pt>
                <c:pt idx="15">
                  <c:v>5.8035320088300223E-2</c:v>
                </c:pt>
                <c:pt idx="16">
                  <c:v>9.3267108167770424E-2</c:v>
                </c:pt>
                <c:pt idx="17">
                  <c:v>1.8565121412803531E-2</c:v>
                </c:pt>
                <c:pt idx="18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EF-4646-B3CE-15A50368E19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EF-4646-B3CE-15A50368E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8.45'!$Y$44:$Y$60</c:f>
              <c:numCache>
                <c:formatCode>#,##0</c:formatCode>
                <c:ptCount val="17"/>
                <c:pt idx="0">
                  <c:v>17</c:v>
                </c:pt>
                <c:pt idx="1">
                  <c:v>854</c:v>
                </c:pt>
                <c:pt idx="2">
                  <c:v>2898</c:v>
                </c:pt>
                <c:pt idx="3">
                  <c:v>4487</c:v>
                </c:pt>
                <c:pt idx="4">
                  <c:v>5749</c:v>
                </c:pt>
                <c:pt idx="5">
                  <c:v>6160</c:v>
                </c:pt>
                <c:pt idx="6">
                  <c:v>6470</c:v>
                </c:pt>
                <c:pt idx="7">
                  <c:v>6209</c:v>
                </c:pt>
                <c:pt idx="8">
                  <c:v>5139</c:v>
                </c:pt>
                <c:pt idx="9">
                  <c:v>3859</c:v>
                </c:pt>
                <c:pt idx="10">
                  <c:v>3057</c:v>
                </c:pt>
                <c:pt idx="11">
                  <c:v>2195</c:v>
                </c:pt>
                <c:pt idx="12">
                  <c:v>935</c:v>
                </c:pt>
                <c:pt idx="13">
                  <c:v>268</c:v>
                </c:pt>
                <c:pt idx="14">
                  <c:v>69</c:v>
                </c:pt>
                <c:pt idx="15">
                  <c:v>33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D-4703-8806-E15CA5152CF0}"/>
            </c:ext>
          </c:extLst>
        </c:ser>
        <c:ser>
          <c:idx val="1"/>
          <c:order val="1"/>
          <c:tx>
            <c:strRef>
              <c:f>'Table 8.45'!$S$62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8.45'!$Y$63:$Y$79</c:f>
              <c:numCache>
                <c:formatCode>#,##0</c:formatCode>
                <c:ptCount val="17"/>
                <c:pt idx="0">
                  <c:v>25</c:v>
                </c:pt>
                <c:pt idx="1">
                  <c:v>1133</c:v>
                </c:pt>
                <c:pt idx="2">
                  <c:v>2921</c:v>
                </c:pt>
                <c:pt idx="3">
                  <c:v>4307</c:v>
                </c:pt>
                <c:pt idx="4">
                  <c:v>4887</c:v>
                </c:pt>
                <c:pt idx="5">
                  <c:v>5429</c:v>
                </c:pt>
                <c:pt idx="6">
                  <c:v>5378</c:v>
                </c:pt>
                <c:pt idx="7">
                  <c:v>5088</c:v>
                </c:pt>
                <c:pt idx="8">
                  <c:v>4633</c:v>
                </c:pt>
                <c:pt idx="9">
                  <c:v>3426</c:v>
                </c:pt>
                <c:pt idx="10">
                  <c:v>2519</c:v>
                </c:pt>
                <c:pt idx="11">
                  <c:v>1639</c:v>
                </c:pt>
                <c:pt idx="12">
                  <c:v>564</c:v>
                </c:pt>
                <c:pt idx="13">
                  <c:v>145</c:v>
                </c:pt>
                <c:pt idx="14">
                  <c:v>37</c:v>
                </c:pt>
                <c:pt idx="15">
                  <c:v>35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2D-4703-8806-E15CA5152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8.45'!$Y$83:$Y$90</c:f>
              <c:numCache>
                <c:formatCode>#,##0</c:formatCode>
                <c:ptCount val="8"/>
                <c:pt idx="0">
                  <c:v>4059</c:v>
                </c:pt>
                <c:pt idx="1">
                  <c:v>3700</c:v>
                </c:pt>
                <c:pt idx="2">
                  <c:v>6386</c:v>
                </c:pt>
                <c:pt idx="3">
                  <c:v>1752</c:v>
                </c:pt>
                <c:pt idx="4">
                  <c:v>2413</c:v>
                </c:pt>
                <c:pt idx="5">
                  <c:v>1904</c:v>
                </c:pt>
                <c:pt idx="6">
                  <c:v>4770</c:v>
                </c:pt>
                <c:pt idx="7">
                  <c:v>4114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AB-4B66-9C47-97A8AEEC9D77}"/>
            </c:ext>
          </c:extLst>
        </c:ser>
        <c:ser>
          <c:idx val="1"/>
          <c:order val="1"/>
          <c:tx>
            <c:strRef>
              <c:f>'Table 8.45'!$S$92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8.45'!$Y$93:$Y$100</c:f>
              <c:numCache>
                <c:formatCode>#,##0</c:formatCode>
                <c:ptCount val="8"/>
                <c:pt idx="0">
                  <c:v>3035</c:v>
                </c:pt>
                <c:pt idx="1">
                  <c:v>5179</c:v>
                </c:pt>
                <c:pt idx="2">
                  <c:v>985</c:v>
                </c:pt>
                <c:pt idx="3">
                  <c:v>4361</c:v>
                </c:pt>
                <c:pt idx="4">
                  <c:v>6410</c:v>
                </c:pt>
                <c:pt idx="5">
                  <c:v>3578</c:v>
                </c:pt>
                <c:pt idx="6">
                  <c:v>574</c:v>
                </c:pt>
                <c:pt idx="7">
                  <c:v>1978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AB-4B66-9C47-97A8AEEC9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8.45'!$U$8:$Y$8</c:f>
              <c:numCache>
                <c:formatCode>General</c:formatCode>
                <c:ptCount val="5"/>
                <c:pt idx="0">
                  <c:v>42339.43</c:v>
                </c:pt>
                <c:pt idx="1">
                  <c:v>42634</c:v>
                </c:pt>
                <c:pt idx="2">
                  <c:v>44396.03</c:v>
                </c:pt>
                <c:pt idx="3">
                  <c:v>45385.5</c:v>
                </c:pt>
                <c:pt idx="4">
                  <c:v>45509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75-425B-A0C0-4FD8AE74F98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75-425B-A0C0-4FD8AE74F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8.45'!$T$4:$Y$4</c:f>
              <c:numCache>
                <c:formatCode>#,##0</c:formatCode>
                <c:ptCount val="6"/>
                <c:pt idx="0">
                  <c:v>83175</c:v>
                </c:pt>
                <c:pt idx="1">
                  <c:v>85619</c:v>
                </c:pt>
                <c:pt idx="2">
                  <c:v>87959</c:v>
                </c:pt>
                <c:pt idx="3">
                  <c:v>91197</c:v>
                </c:pt>
                <c:pt idx="4">
                  <c:v>95959</c:v>
                </c:pt>
                <c:pt idx="5">
                  <c:v>90600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5-43E4-9153-FA2E9F5963D8}"/>
            </c:ext>
          </c:extLst>
        </c:ser>
        <c:ser>
          <c:idx val="1"/>
          <c:order val="1"/>
          <c:tx>
            <c:strRef>
              <c:f>'Table 8.45'!$S$7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8.45'!$T$7:$Y$7</c:f>
              <c:numCache>
                <c:formatCode>#,##0</c:formatCode>
                <c:ptCount val="6"/>
                <c:pt idx="0">
                  <c:v>62022</c:v>
                </c:pt>
                <c:pt idx="1">
                  <c:v>63707</c:v>
                </c:pt>
                <c:pt idx="2">
                  <c:v>65688</c:v>
                </c:pt>
                <c:pt idx="3">
                  <c:v>67699</c:v>
                </c:pt>
                <c:pt idx="4">
                  <c:v>70951</c:v>
                </c:pt>
                <c:pt idx="5">
                  <c:v>65982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5-43E4-9153-FA2E9F5963D8}"/>
            </c:ext>
          </c:extLst>
        </c:ser>
        <c:ser>
          <c:idx val="2"/>
          <c:order val="2"/>
          <c:tx>
            <c:strRef>
              <c:f>'Table 8.45'!$S$11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8.45'!$T$11:$Y$11</c:f>
              <c:numCache>
                <c:formatCode>#,##0</c:formatCode>
                <c:ptCount val="6"/>
                <c:pt idx="0">
                  <c:v>76387</c:v>
                </c:pt>
                <c:pt idx="1">
                  <c:v>78717</c:v>
                </c:pt>
                <c:pt idx="2">
                  <c:v>80800</c:v>
                </c:pt>
                <c:pt idx="3">
                  <c:v>83781</c:v>
                </c:pt>
                <c:pt idx="4">
                  <c:v>87969</c:v>
                </c:pt>
                <c:pt idx="5">
                  <c:v>83036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C5-43E4-9153-FA2E9F5963D8}"/>
            </c:ext>
          </c:extLst>
        </c:ser>
        <c:ser>
          <c:idx val="3"/>
          <c:order val="3"/>
          <c:tx>
            <c:strRef>
              <c:f>'Table 8.45'!$S$12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8.45'!$T$12:$Y$12</c:f>
              <c:numCache>
                <c:formatCode>#,##0</c:formatCode>
                <c:ptCount val="6"/>
                <c:pt idx="0">
                  <c:v>6791</c:v>
                </c:pt>
                <c:pt idx="1">
                  <c:v>6900</c:v>
                </c:pt>
                <c:pt idx="2">
                  <c:v>7156</c:v>
                </c:pt>
                <c:pt idx="3">
                  <c:v>7419</c:v>
                </c:pt>
                <c:pt idx="4">
                  <c:v>7987</c:v>
                </c:pt>
                <c:pt idx="5">
                  <c:v>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C5-43E4-9153-FA2E9F596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8.45'!$AA$15:$AA$33</c:f>
              <c:numCache>
                <c:formatCode>0.0%</c:formatCode>
                <c:ptCount val="19"/>
                <c:pt idx="0">
                  <c:v>3.9735099337748344E-3</c:v>
                </c:pt>
                <c:pt idx="1">
                  <c:v>1.3024282560706402E-3</c:v>
                </c:pt>
                <c:pt idx="2">
                  <c:v>6.6490066225165567E-2</c:v>
                </c:pt>
                <c:pt idx="3">
                  <c:v>7.7593818984547465E-3</c:v>
                </c:pt>
                <c:pt idx="4">
                  <c:v>7.6357615894039735E-2</c:v>
                </c:pt>
                <c:pt idx="5">
                  <c:v>4.6666666666666669E-2</c:v>
                </c:pt>
                <c:pt idx="6">
                  <c:v>0.10069536423841059</c:v>
                </c:pt>
                <c:pt idx="7">
                  <c:v>6.2229580573951435E-2</c:v>
                </c:pt>
                <c:pt idx="8">
                  <c:v>7.3145695364238414E-2</c:v>
                </c:pt>
                <c:pt idx="9">
                  <c:v>1.2295805739514349E-2</c:v>
                </c:pt>
                <c:pt idx="10">
                  <c:v>4.1611479028697572E-2</c:v>
                </c:pt>
                <c:pt idx="11">
                  <c:v>1.6578366445916114E-2</c:v>
                </c:pt>
                <c:pt idx="12">
                  <c:v>5.481236203090508E-2</c:v>
                </c:pt>
                <c:pt idx="13">
                  <c:v>0.11611479028697572</c:v>
                </c:pt>
                <c:pt idx="14">
                  <c:v>4.9183222958057396E-2</c:v>
                </c:pt>
                <c:pt idx="15">
                  <c:v>5.8035320088300223E-2</c:v>
                </c:pt>
                <c:pt idx="16">
                  <c:v>9.3267108167770424E-2</c:v>
                </c:pt>
                <c:pt idx="17">
                  <c:v>1.8565121412803531E-2</c:v>
                </c:pt>
                <c:pt idx="18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74-48E0-965A-88C1F754BC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74-48E0-965A-88C1F754B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8.45'!$Y$44:$Y$60</c:f>
              <c:numCache>
                <c:formatCode>#,##0</c:formatCode>
                <c:ptCount val="17"/>
                <c:pt idx="0">
                  <c:v>17</c:v>
                </c:pt>
                <c:pt idx="1">
                  <c:v>854</c:v>
                </c:pt>
                <c:pt idx="2">
                  <c:v>2898</c:v>
                </c:pt>
                <c:pt idx="3">
                  <c:v>4487</c:v>
                </c:pt>
                <c:pt idx="4">
                  <c:v>5749</c:v>
                </c:pt>
                <c:pt idx="5">
                  <c:v>6160</c:v>
                </c:pt>
                <c:pt idx="6">
                  <c:v>6470</c:v>
                </c:pt>
                <c:pt idx="7">
                  <c:v>6209</c:v>
                </c:pt>
                <c:pt idx="8">
                  <c:v>5139</c:v>
                </c:pt>
                <c:pt idx="9">
                  <c:v>3859</c:v>
                </c:pt>
                <c:pt idx="10">
                  <c:v>3057</c:v>
                </c:pt>
                <c:pt idx="11">
                  <c:v>2195</c:v>
                </c:pt>
                <c:pt idx="12">
                  <c:v>935</c:v>
                </c:pt>
                <c:pt idx="13">
                  <c:v>268</c:v>
                </c:pt>
                <c:pt idx="14">
                  <c:v>69</c:v>
                </c:pt>
                <c:pt idx="15">
                  <c:v>33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CB-4523-A1A5-7281AF490F17}"/>
            </c:ext>
          </c:extLst>
        </c:ser>
        <c:ser>
          <c:idx val="1"/>
          <c:order val="1"/>
          <c:tx>
            <c:strRef>
              <c:f>'Table 8.45'!$S$62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8.45'!$Y$63:$Y$79</c:f>
              <c:numCache>
                <c:formatCode>#,##0</c:formatCode>
                <c:ptCount val="17"/>
                <c:pt idx="0">
                  <c:v>25</c:v>
                </c:pt>
                <c:pt idx="1">
                  <c:v>1133</c:v>
                </c:pt>
                <c:pt idx="2">
                  <c:v>2921</c:v>
                </c:pt>
                <c:pt idx="3">
                  <c:v>4307</c:v>
                </c:pt>
                <c:pt idx="4">
                  <c:v>4887</c:v>
                </c:pt>
                <c:pt idx="5">
                  <c:v>5429</c:v>
                </c:pt>
                <c:pt idx="6">
                  <c:v>5378</c:v>
                </c:pt>
                <c:pt idx="7">
                  <c:v>5088</c:v>
                </c:pt>
                <c:pt idx="8">
                  <c:v>4633</c:v>
                </c:pt>
                <c:pt idx="9">
                  <c:v>3426</c:v>
                </c:pt>
                <c:pt idx="10">
                  <c:v>2519</c:v>
                </c:pt>
                <c:pt idx="11">
                  <c:v>1639</c:v>
                </c:pt>
                <c:pt idx="12">
                  <c:v>564</c:v>
                </c:pt>
                <c:pt idx="13">
                  <c:v>145</c:v>
                </c:pt>
                <c:pt idx="14">
                  <c:v>37</c:v>
                </c:pt>
                <c:pt idx="15">
                  <c:v>35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CB-4523-A1A5-7281AF490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8.45'!$Y$83:$Y$90</c:f>
              <c:numCache>
                <c:formatCode>#,##0</c:formatCode>
                <c:ptCount val="8"/>
                <c:pt idx="0">
                  <c:v>4059</c:v>
                </c:pt>
                <c:pt idx="1">
                  <c:v>3700</c:v>
                </c:pt>
                <c:pt idx="2">
                  <c:v>6386</c:v>
                </c:pt>
                <c:pt idx="3">
                  <c:v>1752</c:v>
                </c:pt>
                <c:pt idx="4">
                  <c:v>2413</c:v>
                </c:pt>
                <c:pt idx="5">
                  <c:v>1904</c:v>
                </c:pt>
                <c:pt idx="6">
                  <c:v>4770</c:v>
                </c:pt>
                <c:pt idx="7">
                  <c:v>4114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B4-4F70-B696-1F86CA3A043D}"/>
            </c:ext>
          </c:extLst>
        </c:ser>
        <c:ser>
          <c:idx val="1"/>
          <c:order val="1"/>
          <c:tx>
            <c:strRef>
              <c:f>'Table 8.45'!$S$92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8.45'!$Y$93:$Y$100</c:f>
              <c:numCache>
                <c:formatCode>#,##0</c:formatCode>
                <c:ptCount val="8"/>
                <c:pt idx="0">
                  <c:v>3035</c:v>
                </c:pt>
                <c:pt idx="1">
                  <c:v>5179</c:v>
                </c:pt>
                <c:pt idx="2">
                  <c:v>985</c:v>
                </c:pt>
                <c:pt idx="3">
                  <c:v>4361</c:v>
                </c:pt>
                <c:pt idx="4">
                  <c:v>6410</c:v>
                </c:pt>
                <c:pt idx="5">
                  <c:v>3578</c:v>
                </c:pt>
                <c:pt idx="6">
                  <c:v>574</c:v>
                </c:pt>
                <c:pt idx="7">
                  <c:v>1978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B4-4F70-B696-1F86CA3A0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8.5'!$U$8:$Y$8</c:f>
              <c:numCache>
                <c:formatCode>General</c:formatCode>
                <c:ptCount val="5"/>
                <c:pt idx="0">
                  <c:v>28614.400000000001</c:v>
                </c:pt>
                <c:pt idx="1">
                  <c:v>28219.63</c:v>
                </c:pt>
                <c:pt idx="2">
                  <c:v>30000</c:v>
                </c:pt>
                <c:pt idx="3">
                  <c:v>32346</c:v>
                </c:pt>
                <c:pt idx="4">
                  <c:v>32132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37-4522-A732-6EBFC71D9D6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37-4522-A732-6EBFC71D9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8.45'!$T$8:$Y$8</c:f>
              <c:numCache>
                <c:formatCode>General</c:formatCode>
                <c:ptCount val="6"/>
                <c:pt idx="0">
                  <c:v>41591</c:v>
                </c:pt>
                <c:pt idx="1">
                  <c:v>42339.43</c:v>
                </c:pt>
                <c:pt idx="2">
                  <c:v>42634</c:v>
                </c:pt>
                <c:pt idx="3">
                  <c:v>44396.03</c:v>
                </c:pt>
                <c:pt idx="4">
                  <c:v>45385.5</c:v>
                </c:pt>
                <c:pt idx="5">
                  <c:v>45509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C9-41C5-8256-D3223FF561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C9-41C5-8256-D3223FF56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8.46'!$U$4:$Y$4</c:f>
              <c:numCache>
                <c:formatCode>#,##0</c:formatCode>
                <c:ptCount val="5"/>
                <c:pt idx="0">
                  <c:v>35508</c:v>
                </c:pt>
                <c:pt idx="1">
                  <c:v>36024</c:v>
                </c:pt>
                <c:pt idx="2">
                  <c:v>36990</c:v>
                </c:pt>
                <c:pt idx="3">
                  <c:v>38009</c:v>
                </c:pt>
                <c:pt idx="4">
                  <c:v>41508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6D-45B0-96C0-9A2358973AAE}"/>
            </c:ext>
          </c:extLst>
        </c:ser>
        <c:ser>
          <c:idx val="1"/>
          <c:order val="1"/>
          <c:tx>
            <c:strRef>
              <c:f>'Table 8.46'!$S$7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8.46'!$U$7:$Y$7</c:f>
              <c:numCache>
                <c:formatCode>#,##0</c:formatCode>
                <c:ptCount val="5"/>
                <c:pt idx="0">
                  <c:v>24379</c:v>
                </c:pt>
                <c:pt idx="1">
                  <c:v>24985</c:v>
                </c:pt>
                <c:pt idx="2">
                  <c:v>25480</c:v>
                </c:pt>
                <c:pt idx="3">
                  <c:v>26256</c:v>
                </c:pt>
                <c:pt idx="4">
                  <c:v>28059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6D-45B0-96C0-9A2358973AAE}"/>
            </c:ext>
          </c:extLst>
        </c:ser>
        <c:ser>
          <c:idx val="2"/>
          <c:order val="2"/>
          <c:tx>
            <c:strRef>
              <c:f>'Table 8.46'!$S$11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8.46'!$U$11:$Y$11</c:f>
              <c:numCache>
                <c:formatCode>#,##0</c:formatCode>
                <c:ptCount val="5"/>
                <c:pt idx="0">
                  <c:v>31530</c:v>
                </c:pt>
                <c:pt idx="1">
                  <c:v>32101</c:v>
                </c:pt>
                <c:pt idx="2">
                  <c:v>32909</c:v>
                </c:pt>
                <c:pt idx="3">
                  <c:v>33771</c:v>
                </c:pt>
                <c:pt idx="4">
                  <c:v>36888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6D-45B0-96C0-9A2358973AAE}"/>
            </c:ext>
          </c:extLst>
        </c:ser>
        <c:ser>
          <c:idx val="3"/>
          <c:order val="3"/>
          <c:tx>
            <c:strRef>
              <c:f>'Table 8.46'!$S$12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8.46'!$U$12:$Y$12</c:f>
              <c:numCache>
                <c:formatCode>#,##0</c:formatCode>
                <c:ptCount val="5"/>
                <c:pt idx="0">
                  <c:v>3981</c:v>
                </c:pt>
                <c:pt idx="1">
                  <c:v>3920</c:v>
                </c:pt>
                <c:pt idx="2">
                  <c:v>4084</c:v>
                </c:pt>
                <c:pt idx="3">
                  <c:v>4235</c:v>
                </c:pt>
                <c:pt idx="4">
                  <c:v>4620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6D-45B0-96C0-9A2358973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Mildura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8.46'!$AA$15:$AA$33</c:f>
              <c:numCache>
                <c:formatCode>0.0%</c:formatCode>
                <c:ptCount val="19"/>
                <c:pt idx="0">
                  <c:v>0.10053483665799363</c:v>
                </c:pt>
                <c:pt idx="1">
                  <c:v>5.950660113713019E-3</c:v>
                </c:pt>
                <c:pt idx="2">
                  <c:v>5.7579261829045006E-2</c:v>
                </c:pt>
                <c:pt idx="3">
                  <c:v>7.372072853425846E-3</c:v>
                </c:pt>
                <c:pt idx="4">
                  <c:v>6.0325720343066394E-2</c:v>
                </c:pt>
                <c:pt idx="5">
                  <c:v>3.8594969644405897E-2</c:v>
                </c:pt>
                <c:pt idx="6">
                  <c:v>9.5981497542642388E-2</c:v>
                </c:pt>
                <c:pt idx="7">
                  <c:v>7.7647682374482024E-2</c:v>
                </c:pt>
                <c:pt idx="8">
                  <c:v>3.7173556904693074E-2</c:v>
                </c:pt>
                <c:pt idx="9">
                  <c:v>8.0948250939577911E-3</c:v>
                </c:pt>
                <c:pt idx="10">
                  <c:v>2.1610291991905176E-2</c:v>
                </c:pt>
                <c:pt idx="11">
                  <c:v>1.6695576756287946E-2</c:v>
                </c:pt>
                <c:pt idx="12">
                  <c:v>3.0042401464777876E-2</c:v>
                </c:pt>
                <c:pt idx="13">
                  <c:v>7.8948636407439529E-2</c:v>
                </c:pt>
                <c:pt idx="14">
                  <c:v>4.5677941601618963E-2</c:v>
                </c:pt>
                <c:pt idx="15">
                  <c:v>7.2564324949407344E-2</c:v>
                </c:pt>
                <c:pt idx="16">
                  <c:v>0.10807555170087695</c:v>
                </c:pt>
                <c:pt idx="17">
                  <c:v>1.3105907294979281E-2</c:v>
                </c:pt>
                <c:pt idx="18">
                  <c:v>2.585043846969259E-2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6-4F78-84BF-1A45C52AA6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6-4F78-84BF-1A45C52AA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8.46'!$Y$44:$Y$60</c:f>
              <c:numCache>
                <c:formatCode>#,##0</c:formatCode>
                <c:ptCount val="17"/>
                <c:pt idx="0">
                  <c:v>9</c:v>
                </c:pt>
                <c:pt idx="1">
                  <c:v>447</c:v>
                </c:pt>
                <c:pt idx="2">
                  <c:v>1617</c:v>
                </c:pt>
                <c:pt idx="3">
                  <c:v>2398</c:v>
                </c:pt>
                <c:pt idx="4">
                  <c:v>2946</c:v>
                </c:pt>
                <c:pt idx="5">
                  <c:v>2166</c:v>
                </c:pt>
                <c:pt idx="6">
                  <c:v>1755</c:v>
                </c:pt>
                <c:pt idx="7">
                  <c:v>1793</c:v>
                </c:pt>
                <c:pt idx="8">
                  <c:v>1883</c:v>
                </c:pt>
                <c:pt idx="9">
                  <c:v>1684</c:v>
                </c:pt>
                <c:pt idx="10">
                  <c:v>1724</c:v>
                </c:pt>
                <c:pt idx="11">
                  <c:v>1349</c:v>
                </c:pt>
                <c:pt idx="12">
                  <c:v>729</c:v>
                </c:pt>
                <c:pt idx="13">
                  <c:v>300</c:v>
                </c:pt>
                <c:pt idx="14">
                  <c:v>121</c:v>
                </c:pt>
                <c:pt idx="15">
                  <c:v>60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64-4896-9B73-2FFE28FC509F}"/>
            </c:ext>
          </c:extLst>
        </c:ser>
        <c:ser>
          <c:idx val="1"/>
          <c:order val="1"/>
          <c:tx>
            <c:strRef>
              <c:f>'Table 8.46'!$S$62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8.46'!$Y$63:$Y$79</c:f>
              <c:numCache>
                <c:formatCode>#,##0</c:formatCode>
                <c:ptCount val="17"/>
                <c:pt idx="0">
                  <c:v>6</c:v>
                </c:pt>
                <c:pt idx="1">
                  <c:v>571</c:v>
                </c:pt>
                <c:pt idx="2">
                  <c:v>1542</c:v>
                </c:pt>
                <c:pt idx="3">
                  <c:v>2448</c:v>
                </c:pt>
                <c:pt idx="4">
                  <c:v>2785</c:v>
                </c:pt>
                <c:pt idx="5">
                  <c:v>1920</c:v>
                </c:pt>
                <c:pt idx="6">
                  <c:v>1716</c:v>
                </c:pt>
                <c:pt idx="7">
                  <c:v>1791</c:v>
                </c:pt>
                <c:pt idx="8">
                  <c:v>2011</c:v>
                </c:pt>
                <c:pt idx="9">
                  <c:v>1787</c:v>
                </c:pt>
                <c:pt idx="10">
                  <c:v>1779</c:v>
                </c:pt>
                <c:pt idx="11">
                  <c:v>1217</c:v>
                </c:pt>
                <c:pt idx="12">
                  <c:v>551</c:v>
                </c:pt>
                <c:pt idx="13">
                  <c:v>194</c:v>
                </c:pt>
                <c:pt idx="14">
                  <c:v>87</c:v>
                </c:pt>
                <c:pt idx="15">
                  <c:v>42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64-4896-9B73-2FFE28FC5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8.46'!$Y$83:$Y$90</c:f>
              <c:numCache>
                <c:formatCode>#,##0</c:formatCode>
                <c:ptCount val="8"/>
                <c:pt idx="0">
                  <c:v>1579</c:v>
                </c:pt>
                <c:pt idx="1">
                  <c:v>1336</c:v>
                </c:pt>
                <c:pt idx="2">
                  <c:v>2244</c:v>
                </c:pt>
                <c:pt idx="3">
                  <c:v>733</c:v>
                </c:pt>
                <c:pt idx="4">
                  <c:v>518</c:v>
                </c:pt>
                <c:pt idx="5">
                  <c:v>800</c:v>
                </c:pt>
                <c:pt idx="6">
                  <c:v>1525</c:v>
                </c:pt>
                <c:pt idx="7">
                  <c:v>2408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5-4B54-A907-A5FF00D92B85}"/>
            </c:ext>
          </c:extLst>
        </c:ser>
        <c:ser>
          <c:idx val="1"/>
          <c:order val="1"/>
          <c:tx>
            <c:strRef>
              <c:f>'Table 8.46'!$S$92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8.46'!$Y$93:$Y$100</c:f>
              <c:numCache>
                <c:formatCode>#,##0</c:formatCode>
                <c:ptCount val="8"/>
                <c:pt idx="0">
                  <c:v>1030</c:v>
                </c:pt>
                <c:pt idx="1">
                  <c:v>2519</c:v>
                </c:pt>
                <c:pt idx="2">
                  <c:v>418</c:v>
                </c:pt>
                <c:pt idx="3">
                  <c:v>1805</c:v>
                </c:pt>
                <c:pt idx="4">
                  <c:v>2178</c:v>
                </c:pt>
                <c:pt idx="5">
                  <c:v>1510</c:v>
                </c:pt>
                <c:pt idx="6">
                  <c:v>88</c:v>
                </c:pt>
                <c:pt idx="7">
                  <c:v>1449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5-4B54-A907-A5FF00D92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Mildura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8.46'!$U$8:$Y$8</c:f>
              <c:numCache>
                <c:formatCode>General</c:formatCode>
                <c:ptCount val="5"/>
                <c:pt idx="0">
                  <c:v>29433</c:v>
                </c:pt>
                <c:pt idx="1">
                  <c:v>30314</c:v>
                </c:pt>
                <c:pt idx="2">
                  <c:v>31939.23</c:v>
                </c:pt>
                <c:pt idx="3">
                  <c:v>33897</c:v>
                </c:pt>
                <c:pt idx="4">
                  <c:v>33814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60-4C82-81B8-1449475D3CA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60-4C82-81B8-1449475D3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8.46'!$T$4:$Y$4</c:f>
              <c:numCache>
                <c:formatCode>#,##0</c:formatCode>
                <c:ptCount val="6"/>
                <c:pt idx="0">
                  <c:v>34880</c:v>
                </c:pt>
                <c:pt idx="1">
                  <c:v>35508</c:v>
                </c:pt>
                <c:pt idx="2">
                  <c:v>36024</c:v>
                </c:pt>
                <c:pt idx="3">
                  <c:v>36990</c:v>
                </c:pt>
                <c:pt idx="4">
                  <c:v>38009</c:v>
                </c:pt>
                <c:pt idx="5">
                  <c:v>41508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5B-4587-B791-F67F5D8B2EC6}"/>
            </c:ext>
          </c:extLst>
        </c:ser>
        <c:ser>
          <c:idx val="1"/>
          <c:order val="1"/>
          <c:tx>
            <c:strRef>
              <c:f>'Table 8.46'!$S$7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8.46'!$T$7:$Y$7</c:f>
              <c:numCache>
                <c:formatCode>#,##0</c:formatCode>
                <c:ptCount val="6"/>
                <c:pt idx="0">
                  <c:v>23525</c:v>
                </c:pt>
                <c:pt idx="1">
                  <c:v>24379</c:v>
                </c:pt>
                <c:pt idx="2">
                  <c:v>24985</c:v>
                </c:pt>
                <c:pt idx="3">
                  <c:v>25480</c:v>
                </c:pt>
                <c:pt idx="4">
                  <c:v>26256</c:v>
                </c:pt>
                <c:pt idx="5">
                  <c:v>28059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5B-4587-B791-F67F5D8B2EC6}"/>
            </c:ext>
          </c:extLst>
        </c:ser>
        <c:ser>
          <c:idx val="2"/>
          <c:order val="2"/>
          <c:tx>
            <c:strRef>
              <c:f>'Table 8.46'!$S$11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8.46'!$T$11:$Y$11</c:f>
              <c:numCache>
                <c:formatCode>#,##0</c:formatCode>
                <c:ptCount val="6"/>
                <c:pt idx="0">
                  <c:v>30931</c:v>
                </c:pt>
                <c:pt idx="1">
                  <c:v>31530</c:v>
                </c:pt>
                <c:pt idx="2">
                  <c:v>32101</c:v>
                </c:pt>
                <c:pt idx="3">
                  <c:v>32909</c:v>
                </c:pt>
                <c:pt idx="4">
                  <c:v>33771</c:v>
                </c:pt>
                <c:pt idx="5">
                  <c:v>36888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5B-4587-B791-F67F5D8B2EC6}"/>
            </c:ext>
          </c:extLst>
        </c:ser>
        <c:ser>
          <c:idx val="3"/>
          <c:order val="3"/>
          <c:tx>
            <c:strRef>
              <c:f>'Table 8.46'!$S$12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8.46'!$T$12:$Y$12</c:f>
              <c:numCache>
                <c:formatCode>#,##0</c:formatCode>
                <c:ptCount val="6"/>
                <c:pt idx="0">
                  <c:v>3946</c:v>
                </c:pt>
                <c:pt idx="1">
                  <c:v>3981</c:v>
                </c:pt>
                <c:pt idx="2">
                  <c:v>3920</c:v>
                </c:pt>
                <c:pt idx="3">
                  <c:v>4084</c:v>
                </c:pt>
                <c:pt idx="4">
                  <c:v>4235</c:v>
                </c:pt>
                <c:pt idx="5">
                  <c:v>4620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5B-4587-B791-F67F5D8B2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Mildura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8.46'!$AA$15:$AA$33</c:f>
              <c:numCache>
                <c:formatCode>0.0%</c:formatCode>
                <c:ptCount val="19"/>
                <c:pt idx="0">
                  <c:v>0.10053483665799363</c:v>
                </c:pt>
                <c:pt idx="1">
                  <c:v>5.950660113713019E-3</c:v>
                </c:pt>
                <c:pt idx="2">
                  <c:v>5.7579261829045006E-2</c:v>
                </c:pt>
                <c:pt idx="3">
                  <c:v>7.372072853425846E-3</c:v>
                </c:pt>
                <c:pt idx="4">
                  <c:v>6.0325720343066394E-2</c:v>
                </c:pt>
                <c:pt idx="5">
                  <c:v>3.8594969644405897E-2</c:v>
                </c:pt>
                <c:pt idx="6">
                  <c:v>9.5981497542642388E-2</c:v>
                </c:pt>
                <c:pt idx="7">
                  <c:v>7.7647682374482024E-2</c:v>
                </c:pt>
                <c:pt idx="8">
                  <c:v>3.7173556904693074E-2</c:v>
                </c:pt>
                <c:pt idx="9">
                  <c:v>8.0948250939577911E-3</c:v>
                </c:pt>
                <c:pt idx="10">
                  <c:v>2.1610291991905176E-2</c:v>
                </c:pt>
                <c:pt idx="11">
                  <c:v>1.6695576756287946E-2</c:v>
                </c:pt>
                <c:pt idx="12">
                  <c:v>3.0042401464777876E-2</c:v>
                </c:pt>
                <c:pt idx="13">
                  <c:v>7.8948636407439529E-2</c:v>
                </c:pt>
                <c:pt idx="14">
                  <c:v>4.5677941601618963E-2</c:v>
                </c:pt>
                <c:pt idx="15">
                  <c:v>7.2564324949407344E-2</c:v>
                </c:pt>
                <c:pt idx="16">
                  <c:v>0.10807555170087695</c:v>
                </c:pt>
                <c:pt idx="17">
                  <c:v>1.3105907294979281E-2</c:v>
                </c:pt>
                <c:pt idx="18">
                  <c:v>2.585043846969259E-2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9-451D-87ED-42698422B2E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C9-451D-87ED-42698422B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8.46'!$Y$44:$Y$60</c:f>
              <c:numCache>
                <c:formatCode>#,##0</c:formatCode>
                <c:ptCount val="17"/>
                <c:pt idx="0">
                  <c:v>9</c:v>
                </c:pt>
                <c:pt idx="1">
                  <c:v>447</c:v>
                </c:pt>
                <c:pt idx="2">
                  <c:v>1617</c:v>
                </c:pt>
                <c:pt idx="3">
                  <c:v>2398</c:v>
                </c:pt>
                <c:pt idx="4">
                  <c:v>2946</c:v>
                </c:pt>
                <c:pt idx="5">
                  <c:v>2166</c:v>
                </c:pt>
                <c:pt idx="6">
                  <c:v>1755</c:v>
                </c:pt>
                <c:pt idx="7">
                  <c:v>1793</c:v>
                </c:pt>
                <c:pt idx="8">
                  <c:v>1883</c:v>
                </c:pt>
                <c:pt idx="9">
                  <c:v>1684</c:v>
                </c:pt>
                <c:pt idx="10">
                  <c:v>1724</c:v>
                </c:pt>
                <c:pt idx="11">
                  <c:v>1349</c:v>
                </c:pt>
                <c:pt idx="12">
                  <c:v>729</c:v>
                </c:pt>
                <c:pt idx="13">
                  <c:v>300</c:v>
                </c:pt>
                <c:pt idx="14">
                  <c:v>121</c:v>
                </c:pt>
                <c:pt idx="15">
                  <c:v>60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5E-4945-BA9B-7D3975EB7823}"/>
            </c:ext>
          </c:extLst>
        </c:ser>
        <c:ser>
          <c:idx val="1"/>
          <c:order val="1"/>
          <c:tx>
            <c:strRef>
              <c:f>'Table 8.46'!$S$62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8.46'!$Y$63:$Y$79</c:f>
              <c:numCache>
                <c:formatCode>#,##0</c:formatCode>
                <c:ptCount val="17"/>
                <c:pt idx="0">
                  <c:v>6</c:v>
                </c:pt>
                <c:pt idx="1">
                  <c:v>571</c:v>
                </c:pt>
                <c:pt idx="2">
                  <c:v>1542</c:v>
                </c:pt>
                <c:pt idx="3">
                  <c:v>2448</c:v>
                </c:pt>
                <c:pt idx="4">
                  <c:v>2785</c:v>
                </c:pt>
                <c:pt idx="5">
                  <c:v>1920</c:v>
                </c:pt>
                <c:pt idx="6">
                  <c:v>1716</c:v>
                </c:pt>
                <c:pt idx="7">
                  <c:v>1791</c:v>
                </c:pt>
                <c:pt idx="8">
                  <c:v>2011</c:v>
                </c:pt>
                <c:pt idx="9">
                  <c:v>1787</c:v>
                </c:pt>
                <c:pt idx="10">
                  <c:v>1779</c:v>
                </c:pt>
                <c:pt idx="11">
                  <c:v>1217</c:v>
                </c:pt>
                <c:pt idx="12">
                  <c:v>551</c:v>
                </c:pt>
                <c:pt idx="13">
                  <c:v>194</c:v>
                </c:pt>
                <c:pt idx="14">
                  <c:v>87</c:v>
                </c:pt>
                <c:pt idx="15">
                  <c:v>42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5E-4945-BA9B-7D3975EB7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8.46'!$Y$83:$Y$90</c:f>
              <c:numCache>
                <c:formatCode>#,##0</c:formatCode>
                <c:ptCount val="8"/>
                <c:pt idx="0">
                  <c:v>1579</c:v>
                </c:pt>
                <c:pt idx="1">
                  <c:v>1336</c:v>
                </c:pt>
                <c:pt idx="2">
                  <c:v>2244</c:v>
                </c:pt>
                <c:pt idx="3">
                  <c:v>733</c:v>
                </c:pt>
                <c:pt idx="4">
                  <c:v>518</c:v>
                </c:pt>
                <c:pt idx="5">
                  <c:v>800</c:v>
                </c:pt>
                <c:pt idx="6">
                  <c:v>1525</c:v>
                </c:pt>
                <c:pt idx="7">
                  <c:v>2408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E2-449A-A611-2456FE3169C6}"/>
            </c:ext>
          </c:extLst>
        </c:ser>
        <c:ser>
          <c:idx val="1"/>
          <c:order val="1"/>
          <c:tx>
            <c:strRef>
              <c:f>'Table 8.46'!$S$92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8.46'!$Y$93:$Y$100</c:f>
              <c:numCache>
                <c:formatCode>#,##0</c:formatCode>
                <c:ptCount val="8"/>
                <c:pt idx="0">
                  <c:v>1030</c:v>
                </c:pt>
                <c:pt idx="1">
                  <c:v>2519</c:v>
                </c:pt>
                <c:pt idx="2">
                  <c:v>418</c:v>
                </c:pt>
                <c:pt idx="3">
                  <c:v>1805</c:v>
                </c:pt>
                <c:pt idx="4">
                  <c:v>2178</c:v>
                </c:pt>
                <c:pt idx="5">
                  <c:v>1510</c:v>
                </c:pt>
                <c:pt idx="6">
                  <c:v>88</c:v>
                </c:pt>
                <c:pt idx="7">
                  <c:v>1449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E2-449A-A611-2456FE316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8.5'!$T$4:$Y$4</c:f>
              <c:numCache>
                <c:formatCode>#,##0</c:formatCode>
                <c:ptCount val="6"/>
                <c:pt idx="0">
                  <c:v>19854</c:v>
                </c:pt>
                <c:pt idx="1">
                  <c:v>20402</c:v>
                </c:pt>
                <c:pt idx="2">
                  <c:v>20869</c:v>
                </c:pt>
                <c:pt idx="3">
                  <c:v>20765</c:v>
                </c:pt>
                <c:pt idx="4">
                  <c:v>21014</c:v>
                </c:pt>
                <c:pt idx="5">
                  <c:v>22533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FB-48CC-84B9-D931A2ABC4E9}"/>
            </c:ext>
          </c:extLst>
        </c:ser>
        <c:ser>
          <c:idx val="1"/>
          <c:order val="1"/>
          <c:tx>
            <c:strRef>
              <c:f>'Table 8.5'!$S$7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8.5'!$T$7:$Y$7</c:f>
              <c:numCache>
                <c:formatCode>#,##0</c:formatCode>
                <c:ptCount val="6"/>
                <c:pt idx="0">
                  <c:v>14466</c:v>
                </c:pt>
                <c:pt idx="1">
                  <c:v>14662</c:v>
                </c:pt>
                <c:pt idx="2">
                  <c:v>14828</c:v>
                </c:pt>
                <c:pt idx="3">
                  <c:v>15046</c:v>
                </c:pt>
                <c:pt idx="4">
                  <c:v>15361</c:v>
                </c:pt>
                <c:pt idx="5">
                  <c:v>16263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FB-48CC-84B9-D931A2ABC4E9}"/>
            </c:ext>
          </c:extLst>
        </c:ser>
        <c:ser>
          <c:idx val="2"/>
          <c:order val="2"/>
          <c:tx>
            <c:strRef>
              <c:f>'Table 8.5'!$S$11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8.5'!$T$11:$Y$11</c:f>
              <c:numCache>
                <c:formatCode>#,##0</c:formatCode>
                <c:ptCount val="6"/>
                <c:pt idx="0">
                  <c:v>16222</c:v>
                </c:pt>
                <c:pt idx="1">
                  <c:v>16723</c:v>
                </c:pt>
                <c:pt idx="2">
                  <c:v>17190</c:v>
                </c:pt>
                <c:pt idx="3">
                  <c:v>17146</c:v>
                </c:pt>
                <c:pt idx="4">
                  <c:v>17324</c:v>
                </c:pt>
                <c:pt idx="5">
                  <c:v>18666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FB-48CC-84B9-D931A2ABC4E9}"/>
            </c:ext>
          </c:extLst>
        </c:ser>
        <c:ser>
          <c:idx val="3"/>
          <c:order val="3"/>
          <c:tx>
            <c:strRef>
              <c:f>'Table 8.5'!$S$12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8.5'!$T$12:$Y$12</c:f>
              <c:numCache>
                <c:formatCode>#,##0</c:formatCode>
                <c:ptCount val="6"/>
                <c:pt idx="0">
                  <c:v>3635</c:v>
                </c:pt>
                <c:pt idx="1">
                  <c:v>3677</c:v>
                </c:pt>
                <c:pt idx="2">
                  <c:v>3679</c:v>
                </c:pt>
                <c:pt idx="3">
                  <c:v>3620</c:v>
                </c:pt>
                <c:pt idx="4">
                  <c:v>3689</c:v>
                </c:pt>
                <c:pt idx="5">
                  <c:v>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FB-48CC-84B9-D931A2ABC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Mildura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8.46'!$T$8:$Y$8</c:f>
              <c:numCache>
                <c:formatCode>General</c:formatCode>
                <c:ptCount val="6"/>
                <c:pt idx="0">
                  <c:v>28952.53</c:v>
                </c:pt>
                <c:pt idx="1">
                  <c:v>29433</c:v>
                </c:pt>
                <c:pt idx="2">
                  <c:v>30314</c:v>
                </c:pt>
                <c:pt idx="3">
                  <c:v>31939.23</c:v>
                </c:pt>
                <c:pt idx="4">
                  <c:v>33897</c:v>
                </c:pt>
                <c:pt idx="5">
                  <c:v>33814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FD-4D19-81F0-2F3C9C5A0A9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FD-4D19-81F0-2F3C9C5A0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8.47'!$U$4:$Y$4</c:f>
              <c:numCache>
                <c:formatCode>#,##0</c:formatCode>
                <c:ptCount val="5"/>
                <c:pt idx="0">
                  <c:v>26808</c:v>
                </c:pt>
                <c:pt idx="1">
                  <c:v>27842</c:v>
                </c:pt>
                <c:pt idx="2">
                  <c:v>28247</c:v>
                </c:pt>
                <c:pt idx="3">
                  <c:v>28889</c:v>
                </c:pt>
                <c:pt idx="4">
                  <c:v>31442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70-4749-9E85-0EB0F4F93948}"/>
            </c:ext>
          </c:extLst>
        </c:ser>
        <c:ser>
          <c:idx val="1"/>
          <c:order val="1"/>
          <c:tx>
            <c:strRef>
              <c:f>'Table 8.47'!$S$7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8.47'!$U$7:$Y$7</c:f>
              <c:numCache>
                <c:formatCode>#,##0</c:formatCode>
                <c:ptCount val="5"/>
                <c:pt idx="0">
                  <c:v>19687</c:v>
                </c:pt>
                <c:pt idx="1">
                  <c:v>20298</c:v>
                </c:pt>
                <c:pt idx="2">
                  <c:v>20712</c:v>
                </c:pt>
                <c:pt idx="3">
                  <c:v>21203</c:v>
                </c:pt>
                <c:pt idx="4">
                  <c:v>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70-4749-9E85-0EB0F4F93948}"/>
            </c:ext>
          </c:extLst>
        </c:ser>
        <c:ser>
          <c:idx val="2"/>
          <c:order val="2"/>
          <c:tx>
            <c:strRef>
              <c:f>'Table 8.47'!$S$11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8.47'!$U$11:$Y$11</c:f>
              <c:numCache>
                <c:formatCode>#,##0</c:formatCode>
                <c:ptCount val="5"/>
                <c:pt idx="0">
                  <c:v>23934</c:v>
                </c:pt>
                <c:pt idx="1">
                  <c:v>24939</c:v>
                </c:pt>
                <c:pt idx="2">
                  <c:v>25457</c:v>
                </c:pt>
                <c:pt idx="3">
                  <c:v>26005</c:v>
                </c:pt>
                <c:pt idx="4">
                  <c:v>28376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70-4749-9E85-0EB0F4F93948}"/>
            </c:ext>
          </c:extLst>
        </c:ser>
        <c:ser>
          <c:idx val="3"/>
          <c:order val="3"/>
          <c:tx>
            <c:strRef>
              <c:f>'Table 8.47'!$S$12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8.47'!$U$12:$Y$12</c:f>
              <c:numCache>
                <c:formatCode>#,##0</c:formatCode>
                <c:ptCount val="5"/>
                <c:pt idx="0">
                  <c:v>2872</c:v>
                </c:pt>
                <c:pt idx="1">
                  <c:v>2901</c:v>
                </c:pt>
                <c:pt idx="2">
                  <c:v>2793</c:v>
                </c:pt>
                <c:pt idx="3">
                  <c:v>2884</c:v>
                </c:pt>
                <c:pt idx="4">
                  <c:v>3066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70-4749-9E85-0EB0F4F93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Mitchell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8.47'!$AA$15:$AA$33</c:f>
              <c:numCache>
                <c:formatCode>0.0%</c:formatCode>
                <c:ptCount val="19"/>
                <c:pt idx="0">
                  <c:v>2.1722536734304434E-2</c:v>
                </c:pt>
                <c:pt idx="1">
                  <c:v>3.3394822212327461E-3</c:v>
                </c:pt>
                <c:pt idx="2">
                  <c:v>7.6935309458685833E-2</c:v>
                </c:pt>
                <c:pt idx="3">
                  <c:v>7.6967114051269001E-3</c:v>
                </c:pt>
                <c:pt idx="4">
                  <c:v>9.9357547229819987E-2</c:v>
                </c:pt>
                <c:pt idx="5">
                  <c:v>4.0709878506456333E-2</c:v>
                </c:pt>
                <c:pt idx="6">
                  <c:v>8.2755549901405767E-2</c:v>
                </c:pt>
                <c:pt idx="7">
                  <c:v>6.7171299535652942E-2</c:v>
                </c:pt>
                <c:pt idx="8">
                  <c:v>5.5085554354048723E-2</c:v>
                </c:pt>
                <c:pt idx="9">
                  <c:v>9.0643088862031682E-3</c:v>
                </c:pt>
                <c:pt idx="10">
                  <c:v>3.0755041027924434E-2</c:v>
                </c:pt>
                <c:pt idx="11">
                  <c:v>1.3834997773678519E-2</c:v>
                </c:pt>
                <c:pt idx="12">
                  <c:v>4.6498314356593094E-2</c:v>
                </c:pt>
                <c:pt idx="13">
                  <c:v>7.4263723681699631E-2</c:v>
                </c:pt>
                <c:pt idx="14">
                  <c:v>7.8334711532345266E-2</c:v>
                </c:pt>
                <c:pt idx="15">
                  <c:v>6.6630621461739079E-2</c:v>
                </c:pt>
                <c:pt idx="16">
                  <c:v>9.8467018637491258E-2</c:v>
                </c:pt>
                <c:pt idx="17">
                  <c:v>1.4312066662426055E-2</c:v>
                </c:pt>
                <c:pt idx="18">
                  <c:v>3.4062718656574009E-2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E-4ACB-B65F-2C1C8716995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E-4ACB-B65F-2C1C87169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8.47'!$Y$44:$Y$60</c:f>
              <c:numCache>
                <c:formatCode>#,##0</c:formatCode>
                <c:ptCount val="17"/>
                <c:pt idx="0">
                  <c:v>9</c:v>
                </c:pt>
                <c:pt idx="1">
                  <c:v>333</c:v>
                </c:pt>
                <c:pt idx="2">
                  <c:v>1082</c:v>
                </c:pt>
                <c:pt idx="3">
                  <c:v>1441</c:v>
                </c:pt>
                <c:pt idx="4">
                  <c:v>1938</c:v>
                </c:pt>
                <c:pt idx="5">
                  <c:v>1908</c:v>
                </c:pt>
                <c:pt idx="6">
                  <c:v>1588</c:v>
                </c:pt>
                <c:pt idx="7">
                  <c:v>1655</c:v>
                </c:pt>
                <c:pt idx="8">
                  <c:v>1706</c:v>
                </c:pt>
                <c:pt idx="9">
                  <c:v>1581</c:v>
                </c:pt>
                <c:pt idx="10">
                  <c:v>1405</c:v>
                </c:pt>
                <c:pt idx="11">
                  <c:v>1062</c:v>
                </c:pt>
                <c:pt idx="12">
                  <c:v>510</c:v>
                </c:pt>
                <c:pt idx="13">
                  <c:v>197</c:v>
                </c:pt>
                <c:pt idx="14">
                  <c:v>79</c:v>
                </c:pt>
                <c:pt idx="15">
                  <c:v>28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22-446A-BC71-27EF6E2DAD3A}"/>
            </c:ext>
          </c:extLst>
        </c:ser>
        <c:ser>
          <c:idx val="1"/>
          <c:order val="1"/>
          <c:tx>
            <c:strRef>
              <c:f>'Table 8.47'!$S$62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8.47'!$Y$63:$Y$79</c:f>
              <c:numCache>
                <c:formatCode>#,##0</c:formatCode>
                <c:ptCount val="17"/>
                <c:pt idx="0">
                  <c:v>6</c:v>
                </c:pt>
                <c:pt idx="1">
                  <c:v>367</c:v>
                </c:pt>
                <c:pt idx="2">
                  <c:v>998</c:v>
                </c:pt>
                <c:pt idx="3">
                  <c:v>1384</c:v>
                </c:pt>
                <c:pt idx="4">
                  <c:v>1621</c:v>
                </c:pt>
                <c:pt idx="5">
                  <c:v>1596</c:v>
                </c:pt>
                <c:pt idx="6">
                  <c:v>1387</c:v>
                </c:pt>
                <c:pt idx="7">
                  <c:v>1507</c:v>
                </c:pt>
                <c:pt idx="8">
                  <c:v>1700</c:v>
                </c:pt>
                <c:pt idx="9">
                  <c:v>1579</c:v>
                </c:pt>
                <c:pt idx="10">
                  <c:v>1330</c:v>
                </c:pt>
                <c:pt idx="11">
                  <c:v>828</c:v>
                </c:pt>
                <c:pt idx="12">
                  <c:v>379</c:v>
                </c:pt>
                <c:pt idx="13">
                  <c:v>129</c:v>
                </c:pt>
                <c:pt idx="14">
                  <c:v>60</c:v>
                </c:pt>
                <c:pt idx="15">
                  <c:v>20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22-446A-BC71-27EF6E2DA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8.47'!$Y$83:$Y$90</c:f>
              <c:numCache>
                <c:formatCode>#,##0</c:formatCode>
                <c:ptCount val="8"/>
                <c:pt idx="0">
                  <c:v>1431</c:v>
                </c:pt>
                <c:pt idx="1">
                  <c:v>897</c:v>
                </c:pt>
                <c:pt idx="2">
                  <c:v>2634</c:v>
                </c:pt>
                <c:pt idx="3">
                  <c:v>737</c:v>
                </c:pt>
                <c:pt idx="4">
                  <c:v>519</c:v>
                </c:pt>
                <c:pt idx="5">
                  <c:v>507</c:v>
                </c:pt>
                <c:pt idx="6">
                  <c:v>1585</c:v>
                </c:pt>
                <c:pt idx="7">
                  <c:v>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61-4EB7-A585-AA1DD9FA4477}"/>
            </c:ext>
          </c:extLst>
        </c:ser>
        <c:ser>
          <c:idx val="1"/>
          <c:order val="1"/>
          <c:tx>
            <c:strRef>
              <c:f>'Table 8.47'!$S$92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8.47'!$Y$93:$Y$100</c:f>
              <c:numCache>
                <c:formatCode>#,##0</c:formatCode>
                <c:ptCount val="8"/>
                <c:pt idx="0">
                  <c:v>894</c:v>
                </c:pt>
                <c:pt idx="1">
                  <c:v>1617</c:v>
                </c:pt>
                <c:pt idx="2">
                  <c:v>386</c:v>
                </c:pt>
                <c:pt idx="3">
                  <c:v>1759</c:v>
                </c:pt>
                <c:pt idx="4">
                  <c:v>2117</c:v>
                </c:pt>
                <c:pt idx="5">
                  <c:v>1066</c:v>
                </c:pt>
                <c:pt idx="6">
                  <c:v>155</c:v>
                </c:pt>
                <c:pt idx="7">
                  <c:v>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61-4EB7-A585-AA1DD9FA4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Mitchell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8.47'!$U$8:$Y$8</c:f>
              <c:numCache>
                <c:formatCode>General</c:formatCode>
                <c:ptCount val="5"/>
                <c:pt idx="0">
                  <c:v>38737.5</c:v>
                </c:pt>
                <c:pt idx="1">
                  <c:v>39154.339999999997</c:v>
                </c:pt>
                <c:pt idx="2">
                  <c:v>41562.67</c:v>
                </c:pt>
                <c:pt idx="3">
                  <c:v>43228.21</c:v>
                </c:pt>
                <c:pt idx="4">
                  <c:v>43866.36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6A-4986-9E2B-A2CBFD5FD38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6A-4986-9E2B-A2CBFD5FD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8.47'!$T$4:$Y$4</c:f>
              <c:numCache>
                <c:formatCode>#,##0</c:formatCode>
                <c:ptCount val="6"/>
                <c:pt idx="0">
                  <c:v>26005</c:v>
                </c:pt>
                <c:pt idx="1">
                  <c:v>26808</c:v>
                </c:pt>
                <c:pt idx="2">
                  <c:v>27842</c:v>
                </c:pt>
                <c:pt idx="3">
                  <c:v>28247</c:v>
                </c:pt>
                <c:pt idx="4">
                  <c:v>28889</c:v>
                </c:pt>
                <c:pt idx="5">
                  <c:v>31442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FC-4C46-8F66-2446176B00A0}"/>
            </c:ext>
          </c:extLst>
        </c:ser>
        <c:ser>
          <c:idx val="1"/>
          <c:order val="1"/>
          <c:tx>
            <c:strRef>
              <c:f>'Table 8.47'!$S$7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8.47'!$T$7:$Y$7</c:f>
              <c:numCache>
                <c:formatCode>#,##0</c:formatCode>
                <c:ptCount val="6"/>
                <c:pt idx="0">
                  <c:v>19183</c:v>
                </c:pt>
                <c:pt idx="1">
                  <c:v>19687</c:v>
                </c:pt>
                <c:pt idx="2">
                  <c:v>20298</c:v>
                </c:pt>
                <c:pt idx="3">
                  <c:v>20712</c:v>
                </c:pt>
                <c:pt idx="4">
                  <c:v>21203</c:v>
                </c:pt>
                <c:pt idx="5">
                  <c:v>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FC-4C46-8F66-2446176B00A0}"/>
            </c:ext>
          </c:extLst>
        </c:ser>
        <c:ser>
          <c:idx val="2"/>
          <c:order val="2"/>
          <c:tx>
            <c:strRef>
              <c:f>'Table 8.47'!$S$11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8.47'!$T$11:$Y$11</c:f>
              <c:numCache>
                <c:formatCode>#,##0</c:formatCode>
                <c:ptCount val="6"/>
                <c:pt idx="0">
                  <c:v>23188</c:v>
                </c:pt>
                <c:pt idx="1">
                  <c:v>23934</c:v>
                </c:pt>
                <c:pt idx="2">
                  <c:v>24939</c:v>
                </c:pt>
                <c:pt idx="3">
                  <c:v>25457</c:v>
                </c:pt>
                <c:pt idx="4">
                  <c:v>26005</c:v>
                </c:pt>
                <c:pt idx="5">
                  <c:v>28376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FC-4C46-8F66-2446176B00A0}"/>
            </c:ext>
          </c:extLst>
        </c:ser>
        <c:ser>
          <c:idx val="3"/>
          <c:order val="3"/>
          <c:tx>
            <c:strRef>
              <c:f>'Table 8.47'!$S$12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8.47'!$T$12:$Y$12</c:f>
              <c:numCache>
                <c:formatCode>#,##0</c:formatCode>
                <c:ptCount val="6"/>
                <c:pt idx="0">
                  <c:v>2814</c:v>
                </c:pt>
                <c:pt idx="1">
                  <c:v>2872</c:v>
                </c:pt>
                <c:pt idx="2">
                  <c:v>2901</c:v>
                </c:pt>
                <c:pt idx="3">
                  <c:v>2793</c:v>
                </c:pt>
                <c:pt idx="4">
                  <c:v>2884</c:v>
                </c:pt>
                <c:pt idx="5">
                  <c:v>3066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FC-4C46-8F66-2446176B0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Mitchell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8.47'!$AA$15:$AA$33</c:f>
              <c:numCache>
                <c:formatCode>0.0%</c:formatCode>
                <c:ptCount val="19"/>
                <c:pt idx="0">
                  <c:v>2.1722536734304434E-2</c:v>
                </c:pt>
                <c:pt idx="1">
                  <c:v>3.3394822212327461E-3</c:v>
                </c:pt>
                <c:pt idx="2">
                  <c:v>7.6935309458685833E-2</c:v>
                </c:pt>
                <c:pt idx="3">
                  <c:v>7.6967114051269001E-3</c:v>
                </c:pt>
                <c:pt idx="4">
                  <c:v>9.9357547229819987E-2</c:v>
                </c:pt>
                <c:pt idx="5">
                  <c:v>4.0709878506456333E-2</c:v>
                </c:pt>
                <c:pt idx="6">
                  <c:v>8.2755549901405767E-2</c:v>
                </c:pt>
                <c:pt idx="7">
                  <c:v>6.7171299535652942E-2</c:v>
                </c:pt>
                <c:pt idx="8">
                  <c:v>5.5085554354048723E-2</c:v>
                </c:pt>
                <c:pt idx="9">
                  <c:v>9.0643088862031682E-3</c:v>
                </c:pt>
                <c:pt idx="10">
                  <c:v>3.0755041027924434E-2</c:v>
                </c:pt>
                <c:pt idx="11">
                  <c:v>1.3834997773678519E-2</c:v>
                </c:pt>
                <c:pt idx="12">
                  <c:v>4.6498314356593094E-2</c:v>
                </c:pt>
                <c:pt idx="13">
                  <c:v>7.4263723681699631E-2</c:v>
                </c:pt>
                <c:pt idx="14">
                  <c:v>7.8334711532345266E-2</c:v>
                </c:pt>
                <c:pt idx="15">
                  <c:v>6.6630621461739079E-2</c:v>
                </c:pt>
                <c:pt idx="16">
                  <c:v>9.8467018637491258E-2</c:v>
                </c:pt>
                <c:pt idx="17">
                  <c:v>1.4312066662426055E-2</c:v>
                </c:pt>
                <c:pt idx="18">
                  <c:v>3.4062718656574009E-2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B-47D4-9BD9-B19B3832FF9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B-47D4-9BD9-B19B3832F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8.47'!$Y$44:$Y$60</c:f>
              <c:numCache>
                <c:formatCode>#,##0</c:formatCode>
                <c:ptCount val="17"/>
                <c:pt idx="0">
                  <c:v>9</c:v>
                </c:pt>
                <c:pt idx="1">
                  <c:v>333</c:v>
                </c:pt>
                <c:pt idx="2">
                  <c:v>1082</c:v>
                </c:pt>
                <c:pt idx="3">
                  <c:v>1441</c:v>
                </c:pt>
                <c:pt idx="4">
                  <c:v>1938</c:v>
                </c:pt>
                <c:pt idx="5">
                  <c:v>1908</c:v>
                </c:pt>
                <c:pt idx="6">
                  <c:v>1588</c:v>
                </c:pt>
                <c:pt idx="7">
                  <c:v>1655</c:v>
                </c:pt>
                <c:pt idx="8">
                  <c:v>1706</c:v>
                </c:pt>
                <c:pt idx="9">
                  <c:v>1581</c:v>
                </c:pt>
                <c:pt idx="10">
                  <c:v>1405</c:v>
                </c:pt>
                <c:pt idx="11">
                  <c:v>1062</c:v>
                </c:pt>
                <c:pt idx="12">
                  <c:v>510</c:v>
                </c:pt>
                <c:pt idx="13">
                  <c:v>197</c:v>
                </c:pt>
                <c:pt idx="14">
                  <c:v>79</c:v>
                </c:pt>
                <c:pt idx="15">
                  <c:v>28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A6-4563-B001-5E3FB7A371EB}"/>
            </c:ext>
          </c:extLst>
        </c:ser>
        <c:ser>
          <c:idx val="1"/>
          <c:order val="1"/>
          <c:tx>
            <c:strRef>
              <c:f>'Table 8.47'!$S$62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8.47'!$Y$63:$Y$79</c:f>
              <c:numCache>
                <c:formatCode>#,##0</c:formatCode>
                <c:ptCount val="17"/>
                <c:pt idx="0">
                  <c:v>6</c:v>
                </c:pt>
                <c:pt idx="1">
                  <c:v>367</c:v>
                </c:pt>
                <c:pt idx="2">
                  <c:v>998</c:v>
                </c:pt>
                <c:pt idx="3">
                  <c:v>1384</c:v>
                </c:pt>
                <c:pt idx="4">
                  <c:v>1621</c:v>
                </c:pt>
                <c:pt idx="5">
                  <c:v>1596</c:v>
                </c:pt>
                <c:pt idx="6">
                  <c:v>1387</c:v>
                </c:pt>
                <c:pt idx="7">
                  <c:v>1507</c:v>
                </c:pt>
                <c:pt idx="8">
                  <c:v>1700</c:v>
                </c:pt>
                <c:pt idx="9">
                  <c:v>1579</c:v>
                </c:pt>
                <c:pt idx="10">
                  <c:v>1330</c:v>
                </c:pt>
                <c:pt idx="11">
                  <c:v>828</c:v>
                </c:pt>
                <c:pt idx="12">
                  <c:v>379</c:v>
                </c:pt>
                <c:pt idx="13">
                  <c:v>129</c:v>
                </c:pt>
                <c:pt idx="14">
                  <c:v>60</c:v>
                </c:pt>
                <c:pt idx="15">
                  <c:v>20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A6-4563-B001-5E3FB7A37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8.47'!$Y$83:$Y$90</c:f>
              <c:numCache>
                <c:formatCode>#,##0</c:formatCode>
                <c:ptCount val="8"/>
                <c:pt idx="0">
                  <c:v>1431</c:v>
                </c:pt>
                <c:pt idx="1">
                  <c:v>897</c:v>
                </c:pt>
                <c:pt idx="2">
                  <c:v>2634</c:v>
                </c:pt>
                <c:pt idx="3">
                  <c:v>737</c:v>
                </c:pt>
                <c:pt idx="4">
                  <c:v>519</c:v>
                </c:pt>
                <c:pt idx="5">
                  <c:v>507</c:v>
                </c:pt>
                <c:pt idx="6">
                  <c:v>1585</c:v>
                </c:pt>
                <c:pt idx="7">
                  <c:v>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E-4CDA-A2CD-BF5954579968}"/>
            </c:ext>
          </c:extLst>
        </c:ser>
        <c:ser>
          <c:idx val="1"/>
          <c:order val="1"/>
          <c:tx>
            <c:strRef>
              <c:f>'Table 8.47'!$S$92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8.47'!$Y$93:$Y$100</c:f>
              <c:numCache>
                <c:formatCode>#,##0</c:formatCode>
                <c:ptCount val="8"/>
                <c:pt idx="0">
                  <c:v>894</c:v>
                </c:pt>
                <c:pt idx="1">
                  <c:v>1617</c:v>
                </c:pt>
                <c:pt idx="2">
                  <c:v>386</c:v>
                </c:pt>
                <c:pt idx="3">
                  <c:v>1759</c:v>
                </c:pt>
                <c:pt idx="4">
                  <c:v>2117</c:v>
                </c:pt>
                <c:pt idx="5">
                  <c:v>1066</c:v>
                </c:pt>
                <c:pt idx="6">
                  <c:v>155</c:v>
                </c:pt>
                <c:pt idx="7">
                  <c:v>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E-4CDA-A2CD-BF5954579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8.5'!$AA$15:$AA$33</c:f>
              <c:numCache>
                <c:formatCode>0.0%</c:formatCode>
                <c:ptCount val="19"/>
                <c:pt idx="0">
                  <c:v>2.7914614121510674E-2</c:v>
                </c:pt>
                <c:pt idx="1">
                  <c:v>4.2604180535215017E-3</c:v>
                </c:pt>
                <c:pt idx="2">
                  <c:v>4.5133803754493412E-2</c:v>
                </c:pt>
                <c:pt idx="3">
                  <c:v>1.3358185771978875E-2</c:v>
                </c:pt>
                <c:pt idx="4">
                  <c:v>8.8891847512537162E-2</c:v>
                </c:pt>
                <c:pt idx="5">
                  <c:v>2.6450095415612655E-2</c:v>
                </c:pt>
                <c:pt idx="6">
                  <c:v>9.1732126214884829E-2</c:v>
                </c:pt>
                <c:pt idx="7">
                  <c:v>9.7678959747925259E-2</c:v>
                </c:pt>
                <c:pt idx="8">
                  <c:v>3.1243065725824345E-2</c:v>
                </c:pt>
                <c:pt idx="9">
                  <c:v>5.9468335330404298E-3</c:v>
                </c:pt>
                <c:pt idx="10">
                  <c:v>2.7382061864820485E-2</c:v>
                </c:pt>
                <c:pt idx="11">
                  <c:v>1.9260639950295123E-2</c:v>
                </c:pt>
                <c:pt idx="12">
                  <c:v>4.5977011494252873E-2</c:v>
                </c:pt>
                <c:pt idx="13">
                  <c:v>5.0681223095016201E-2</c:v>
                </c:pt>
                <c:pt idx="14">
                  <c:v>4.5577597301735231E-2</c:v>
                </c:pt>
                <c:pt idx="15">
                  <c:v>7.7353215284249766E-2</c:v>
                </c:pt>
                <c:pt idx="16">
                  <c:v>0.10127368748058403</c:v>
                </c:pt>
                <c:pt idx="17">
                  <c:v>3.9897039897039896E-2</c:v>
                </c:pt>
                <c:pt idx="18">
                  <c:v>3.0888030888030889E-2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9D-45E7-973E-3E544EB240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9D-45E7-973E-3E544EB24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Mitchell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8.47'!$T$8:$Y$8</c:f>
              <c:numCache>
                <c:formatCode>General</c:formatCode>
                <c:ptCount val="6"/>
                <c:pt idx="0">
                  <c:v>37705</c:v>
                </c:pt>
                <c:pt idx="1">
                  <c:v>38737.5</c:v>
                </c:pt>
                <c:pt idx="2">
                  <c:v>39154.339999999997</c:v>
                </c:pt>
                <c:pt idx="3">
                  <c:v>41562.67</c:v>
                </c:pt>
                <c:pt idx="4">
                  <c:v>43228.21</c:v>
                </c:pt>
                <c:pt idx="5">
                  <c:v>43866.36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9C-47ED-850B-A5771A48EA8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9C-47ED-850B-A5771A48E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8.48'!$U$4:$Y$4</c:f>
              <c:numCache>
                <c:formatCode>#,##0</c:formatCode>
                <c:ptCount val="5"/>
                <c:pt idx="0">
                  <c:v>19960</c:v>
                </c:pt>
                <c:pt idx="1">
                  <c:v>20049</c:v>
                </c:pt>
                <c:pt idx="2">
                  <c:v>20425</c:v>
                </c:pt>
                <c:pt idx="3">
                  <c:v>20320</c:v>
                </c:pt>
                <c:pt idx="4">
                  <c:v>21249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DD-43B8-A197-AAA26CBEAABF}"/>
            </c:ext>
          </c:extLst>
        </c:ser>
        <c:ser>
          <c:idx val="1"/>
          <c:order val="1"/>
          <c:tx>
            <c:strRef>
              <c:f>'Table 8.48'!$S$7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8.48'!$U$7:$Y$7</c:f>
              <c:numCache>
                <c:formatCode>#,##0</c:formatCode>
                <c:ptCount val="5"/>
                <c:pt idx="0">
                  <c:v>14275</c:v>
                </c:pt>
                <c:pt idx="1">
                  <c:v>14379</c:v>
                </c:pt>
                <c:pt idx="2">
                  <c:v>14541</c:v>
                </c:pt>
                <c:pt idx="3">
                  <c:v>14562</c:v>
                </c:pt>
                <c:pt idx="4">
                  <c:v>14912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DD-43B8-A197-AAA26CBEAABF}"/>
            </c:ext>
          </c:extLst>
        </c:ser>
        <c:ser>
          <c:idx val="2"/>
          <c:order val="2"/>
          <c:tx>
            <c:strRef>
              <c:f>'Table 8.48'!$S$11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8.48'!$U$11:$Y$11</c:f>
              <c:numCache>
                <c:formatCode>#,##0</c:formatCode>
                <c:ptCount val="5"/>
                <c:pt idx="0">
                  <c:v>16396</c:v>
                </c:pt>
                <c:pt idx="1">
                  <c:v>16558</c:v>
                </c:pt>
                <c:pt idx="2">
                  <c:v>16968</c:v>
                </c:pt>
                <c:pt idx="3">
                  <c:v>16906</c:v>
                </c:pt>
                <c:pt idx="4">
                  <c:v>17852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DD-43B8-A197-AAA26CBEAABF}"/>
            </c:ext>
          </c:extLst>
        </c:ser>
        <c:ser>
          <c:idx val="3"/>
          <c:order val="3"/>
          <c:tx>
            <c:strRef>
              <c:f>'Table 8.48'!$S$12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8.48'!$U$12:$Y$12</c:f>
              <c:numCache>
                <c:formatCode>#,##0</c:formatCode>
                <c:ptCount val="5"/>
                <c:pt idx="0">
                  <c:v>3565</c:v>
                </c:pt>
                <c:pt idx="1">
                  <c:v>3488</c:v>
                </c:pt>
                <c:pt idx="2">
                  <c:v>3460</c:v>
                </c:pt>
                <c:pt idx="3">
                  <c:v>3413</c:v>
                </c:pt>
                <c:pt idx="4">
                  <c:v>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DD-43B8-A197-AAA26CBEA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Moira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8.48'!$AA$15:$AA$33</c:f>
              <c:numCache>
                <c:formatCode>0.0%</c:formatCode>
                <c:ptCount val="19"/>
                <c:pt idx="0">
                  <c:v>0.1012282930961457</c:v>
                </c:pt>
                <c:pt idx="1">
                  <c:v>1.5530142594945644E-3</c:v>
                </c:pt>
                <c:pt idx="2">
                  <c:v>0.10682855663795943</c:v>
                </c:pt>
                <c:pt idx="3">
                  <c:v>7.4356440303073087E-3</c:v>
                </c:pt>
                <c:pt idx="4">
                  <c:v>6.1555837921784554E-2</c:v>
                </c:pt>
                <c:pt idx="5">
                  <c:v>2.291872558708645E-2</c:v>
                </c:pt>
                <c:pt idx="6">
                  <c:v>8.2733305096710438E-2</c:v>
                </c:pt>
                <c:pt idx="7">
                  <c:v>7.8827238928890778E-2</c:v>
                </c:pt>
                <c:pt idx="8">
                  <c:v>4.0754859052190694E-2</c:v>
                </c:pt>
                <c:pt idx="9">
                  <c:v>3.4825168243211445E-3</c:v>
                </c:pt>
                <c:pt idx="10">
                  <c:v>2.8142500823568169E-2</c:v>
                </c:pt>
                <c:pt idx="11">
                  <c:v>1.5247776365946633E-2</c:v>
                </c:pt>
                <c:pt idx="12">
                  <c:v>3.0495552731893267E-2</c:v>
                </c:pt>
                <c:pt idx="13">
                  <c:v>5.2990728975481197E-2</c:v>
                </c:pt>
                <c:pt idx="14">
                  <c:v>3.0307308579227258E-2</c:v>
                </c:pt>
                <c:pt idx="15">
                  <c:v>6.2167631417949079E-2</c:v>
                </c:pt>
                <c:pt idx="16">
                  <c:v>9.7886959386324066E-2</c:v>
                </c:pt>
                <c:pt idx="17">
                  <c:v>1.3412395877453057E-2</c:v>
                </c:pt>
                <c:pt idx="18">
                  <c:v>2.5554143724410561E-2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E6-4129-AAD9-05BB75CE9CB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E6-4129-AAD9-05BB75CE9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8.48'!$Y$44:$Y$60</c:f>
              <c:numCache>
                <c:formatCode>#,##0</c:formatCode>
                <c:ptCount val="17"/>
                <c:pt idx="0">
                  <c:v>0</c:v>
                </c:pt>
                <c:pt idx="1">
                  <c:v>331</c:v>
                </c:pt>
                <c:pt idx="2">
                  <c:v>748</c:v>
                </c:pt>
                <c:pt idx="3">
                  <c:v>1034</c:v>
                </c:pt>
                <c:pt idx="4">
                  <c:v>1163</c:v>
                </c:pt>
                <c:pt idx="5">
                  <c:v>926</c:v>
                </c:pt>
                <c:pt idx="6">
                  <c:v>818</c:v>
                </c:pt>
                <c:pt idx="7">
                  <c:v>931</c:v>
                </c:pt>
                <c:pt idx="8">
                  <c:v>1017</c:v>
                </c:pt>
                <c:pt idx="9">
                  <c:v>963</c:v>
                </c:pt>
                <c:pt idx="10">
                  <c:v>990</c:v>
                </c:pt>
                <c:pt idx="11">
                  <c:v>881</c:v>
                </c:pt>
                <c:pt idx="12">
                  <c:v>543</c:v>
                </c:pt>
                <c:pt idx="13">
                  <c:v>214</c:v>
                </c:pt>
                <c:pt idx="14">
                  <c:v>95</c:v>
                </c:pt>
                <c:pt idx="15">
                  <c:v>58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CE-48A6-98EB-B32849AF86AC}"/>
            </c:ext>
          </c:extLst>
        </c:ser>
        <c:ser>
          <c:idx val="1"/>
          <c:order val="1"/>
          <c:tx>
            <c:strRef>
              <c:f>'Table 8.48'!$S$62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8.48'!$Y$63:$Y$79</c:f>
              <c:numCache>
                <c:formatCode>#,##0</c:formatCode>
                <c:ptCount val="17"/>
                <c:pt idx="0">
                  <c:v>8</c:v>
                </c:pt>
                <c:pt idx="1">
                  <c:v>307</c:v>
                </c:pt>
                <c:pt idx="2">
                  <c:v>757</c:v>
                </c:pt>
                <c:pt idx="3">
                  <c:v>1045</c:v>
                </c:pt>
                <c:pt idx="4">
                  <c:v>1105</c:v>
                </c:pt>
                <c:pt idx="5">
                  <c:v>908</c:v>
                </c:pt>
                <c:pt idx="6">
                  <c:v>885</c:v>
                </c:pt>
                <c:pt idx="7">
                  <c:v>911</c:v>
                </c:pt>
                <c:pt idx="8">
                  <c:v>1020</c:v>
                </c:pt>
                <c:pt idx="9">
                  <c:v>1085</c:v>
                </c:pt>
                <c:pt idx="10">
                  <c:v>1025</c:v>
                </c:pt>
                <c:pt idx="11">
                  <c:v>755</c:v>
                </c:pt>
                <c:pt idx="12">
                  <c:v>383</c:v>
                </c:pt>
                <c:pt idx="13">
                  <c:v>138</c:v>
                </c:pt>
                <c:pt idx="14">
                  <c:v>84</c:v>
                </c:pt>
                <c:pt idx="15">
                  <c:v>54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CE-48A6-98EB-B32849AF8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8.48'!$Y$83:$Y$90</c:f>
              <c:numCache>
                <c:formatCode>#,##0</c:formatCode>
                <c:ptCount val="8"/>
                <c:pt idx="0">
                  <c:v>801</c:v>
                </c:pt>
                <c:pt idx="1">
                  <c:v>492</c:v>
                </c:pt>
                <c:pt idx="2">
                  <c:v>1295</c:v>
                </c:pt>
                <c:pt idx="3">
                  <c:v>272</c:v>
                </c:pt>
                <c:pt idx="4">
                  <c:v>213</c:v>
                </c:pt>
                <c:pt idx="5">
                  <c:v>318</c:v>
                </c:pt>
                <c:pt idx="6">
                  <c:v>820</c:v>
                </c:pt>
                <c:pt idx="7">
                  <c:v>1543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88-45FD-85E1-4275CAF937C7}"/>
            </c:ext>
          </c:extLst>
        </c:ser>
        <c:ser>
          <c:idx val="1"/>
          <c:order val="1"/>
          <c:tx>
            <c:strRef>
              <c:f>'Table 8.48'!$S$92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8.48'!$Y$93:$Y$100</c:f>
              <c:numCache>
                <c:formatCode>#,##0</c:formatCode>
                <c:ptCount val="8"/>
                <c:pt idx="0">
                  <c:v>461</c:v>
                </c:pt>
                <c:pt idx="1">
                  <c:v>1160</c:v>
                </c:pt>
                <c:pt idx="2">
                  <c:v>224</c:v>
                </c:pt>
                <c:pt idx="3">
                  <c:v>1041</c:v>
                </c:pt>
                <c:pt idx="4">
                  <c:v>998</c:v>
                </c:pt>
                <c:pt idx="5">
                  <c:v>713</c:v>
                </c:pt>
                <c:pt idx="6">
                  <c:v>67</c:v>
                </c:pt>
                <c:pt idx="7">
                  <c:v>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88-45FD-85E1-4275CAF93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Moira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8.48'!$U$8:$Y$8</c:f>
              <c:numCache>
                <c:formatCode>General</c:formatCode>
                <c:ptCount val="5"/>
                <c:pt idx="0">
                  <c:v>31826</c:v>
                </c:pt>
                <c:pt idx="1">
                  <c:v>31916.34</c:v>
                </c:pt>
                <c:pt idx="2">
                  <c:v>33659.589999999997</c:v>
                </c:pt>
                <c:pt idx="3">
                  <c:v>33835.660000000003</c:v>
                </c:pt>
                <c:pt idx="4">
                  <c:v>35071.14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41-43FF-813E-D6D2797964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41-43FF-813E-D6D27979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8.48'!$T$4:$Y$4</c:f>
              <c:numCache>
                <c:formatCode>#,##0</c:formatCode>
                <c:ptCount val="6"/>
                <c:pt idx="0">
                  <c:v>19885</c:v>
                </c:pt>
                <c:pt idx="1">
                  <c:v>19960</c:v>
                </c:pt>
                <c:pt idx="2">
                  <c:v>20049</c:v>
                </c:pt>
                <c:pt idx="3">
                  <c:v>20425</c:v>
                </c:pt>
                <c:pt idx="4">
                  <c:v>20320</c:v>
                </c:pt>
                <c:pt idx="5">
                  <c:v>21249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F-4FCC-9BBD-8BFE64C49F89}"/>
            </c:ext>
          </c:extLst>
        </c:ser>
        <c:ser>
          <c:idx val="1"/>
          <c:order val="1"/>
          <c:tx>
            <c:strRef>
              <c:f>'Table 8.48'!$S$7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8.48'!$T$7:$Y$7</c:f>
              <c:numCache>
                <c:formatCode>#,##0</c:formatCode>
                <c:ptCount val="6"/>
                <c:pt idx="0">
                  <c:v>14148</c:v>
                </c:pt>
                <c:pt idx="1">
                  <c:v>14275</c:v>
                </c:pt>
                <c:pt idx="2">
                  <c:v>14379</c:v>
                </c:pt>
                <c:pt idx="3">
                  <c:v>14541</c:v>
                </c:pt>
                <c:pt idx="4">
                  <c:v>14562</c:v>
                </c:pt>
                <c:pt idx="5">
                  <c:v>14912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6F-4FCC-9BBD-8BFE64C49F89}"/>
            </c:ext>
          </c:extLst>
        </c:ser>
        <c:ser>
          <c:idx val="2"/>
          <c:order val="2"/>
          <c:tx>
            <c:strRef>
              <c:f>'Table 8.48'!$S$11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8.48'!$T$11:$Y$11</c:f>
              <c:numCache>
                <c:formatCode>#,##0</c:formatCode>
                <c:ptCount val="6"/>
                <c:pt idx="0">
                  <c:v>16279</c:v>
                </c:pt>
                <c:pt idx="1">
                  <c:v>16396</c:v>
                </c:pt>
                <c:pt idx="2">
                  <c:v>16558</c:v>
                </c:pt>
                <c:pt idx="3">
                  <c:v>16968</c:v>
                </c:pt>
                <c:pt idx="4">
                  <c:v>16906</c:v>
                </c:pt>
                <c:pt idx="5">
                  <c:v>17852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6F-4FCC-9BBD-8BFE64C49F89}"/>
            </c:ext>
          </c:extLst>
        </c:ser>
        <c:ser>
          <c:idx val="3"/>
          <c:order val="3"/>
          <c:tx>
            <c:strRef>
              <c:f>'Table 8.48'!$S$12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8.48'!$T$12:$Y$12</c:f>
              <c:numCache>
                <c:formatCode>#,##0</c:formatCode>
                <c:ptCount val="6"/>
                <c:pt idx="0">
                  <c:v>3606</c:v>
                </c:pt>
                <c:pt idx="1">
                  <c:v>3565</c:v>
                </c:pt>
                <c:pt idx="2">
                  <c:v>3488</c:v>
                </c:pt>
                <c:pt idx="3">
                  <c:v>3460</c:v>
                </c:pt>
                <c:pt idx="4">
                  <c:v>3413</c:v>
                </c:pt>
                <c:pt idx="5">
                  <c:v>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6F-4FCC-9BBD-8BFE64C49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Moira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8.48'!$AA$15:$AA$33</c:f>
              <c:numCache>
                <c:formatCode>0.0%</c:formatCode>
                <c:ptCount val="19"/>
                <c:pt idx="0">
                  <c:v>0.1012282930961457</c:v>
                </c:pt>
                <c:pt idx="1">
                  <c:v>1.5530142594945644E-3</c:v>
                </c:pt>
                <c:pt idx="2">
                  <c:v>0.10682855663795943</c:v>
                </c:pt>
                <c:pt idx="3">
                  <c:v>7.4356440303073087E-3</c:v>
                </c:pt>
                <c:pt idx="4">
                  <c:v>6.1555837921784554E-2</c:v>
                </c:pt>
                <c:pt idx="5">
                  <c:v>2.291872558708645E-2</c:v>
                </c:pt>
                <c:pt idx="6">
                  <c:v>8.2733305096710438E-2</c:v>
                </c:pt>
                <c:pt idx="7">
                  <c:v>7.8827238928890778E-2</c:v>
                </c:pt>
                <c:pt idx="8">
                  <c:v>4.0754859052190694E-2</c:v>
                </c:pt>
                <c:pt idx="9">
                  <c:v>3.4825168243211445E-3</c:v>
                </c:pt>
                <c:pt idx="10">
                  <c:v>2.8142500823568169E-2</c:v>
                </c:pt>
                <c:pt idx="11">
                  <c:v>1.5247776365946633E-2</c:v>
                </c:pt>
                <c:pt idx="12">
                  <c:v>3.0495552731893267E-2</c:v>
                </c:pt>
                <c:pt idx="13">
                  <c:v>5.2990728975481197E-2</c:v>
                </c:pt>
                <c:pt idx="14">
                  <c:v>3.0307308579227258E-2</c:v>
                </c:pt>
                <c:pt idx="15">
                  <c:v>6.2167631417949079E-2</c:v>
                </c:pt>
                <c:pt idx="16">
                  <c:v>9.7886959386324066E-2</c:v>
                </c:pt>
                <c:pt idx="17">
                  <c:v>1.3412395877453057E-2</c:v>
                </c:pt>
                <c:pt idx="18">
                  <c:v>2.5554143724410561E-2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F3-4591-92B1-462962219CB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F3-4591-92B1-462962219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8.48'!$Y$44:$Y$60</c:f>
              <c:numCache>
                <c:formatCode>#,##0</c:formatCode>
                <c:ptCount val="17"/>
                <c:pt idx="0">
                  <c:v>0</c:v>
                </c:pt>
                <c:pt idx="1">
                  <c:v>331</c:v>
                </c:pt>
                <c:pt idx="2">
                  <c:v>748</c:v>
                </c:pt>
                <c:pt idx="3">
                  <c:v>1034</c:v>
                </c:pt>
                <c:pt idx="4">
                  <c:v>1163</c:v>
                </c:pt>
                <c:pt idx="5">
                  <c:v>926</c:v>
                </c:pt>
                <c:pt idx="6">
                  <c:v>818</c:v>
                </c:pt>
                <c:pt idx="7">
                  <c:v>931</c:v>
                </c:pt>
                <c:pt idx="8">
                  <c:v>1017</c:v>
                </c:pt>
                <c:pt idx="9">
                  <c:v>963</c:v>
                </c:pt>
                <c:pt idx="10">
                  <c:v>990</c:v>
                </c:pt>
                <c:pt idx="11">
                  <c:v>881</c:v>
                </c:pt>
                <c:pt idx="12">
                  <c:v>543</c:v>
                </c:pt>
                <c:pt idx="13">
                  <c:v>214</c:v>
                </c:pt>
                <c:pt idx="14">
                  <c:v>95</c:v>
                </c:pt>
                <c:pt idx="15">
                  <c:v>58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64-4C01-AAF7-29AC082A722C}"/>
            </c:ext>
          </c:extLst>
        </c:ser>
        <c:ser>
          <c:idx val="1"/>
          <c:order val="1"/>
          <c:tx>
            <c:strRef>
              <c:f>'Table 8.48'!$S$62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8.48'!$Y$63:$Y$79</c:f>
              <c:numCache>
                <c:formatCode>#,##0</c:formatCode>
                <c:ptCount val="17"/>
                <c:pt idx="0">
                  <c:v>8</c:v>
                </c:pt>
                <c:pt idx="1">
                  <c:v>307</c:v>
                </c:pt>
                <c:pt idx="2">
                  <c:v>757</c:v>
                </c:pt>
                <c:pt idx="3">
                  <c:v>1045</c:v>
                </c:pt>
                <c:pt idx="4">
                  <c:v>1105</c:v>
                </c:pt>
                <c:pt idx="5">
                  <c:v>908</c:v>
                </c:pt>
                <c:pt idx="6">
                  <c:v>885</c:v>
                </c:pt>
                <c:pt idx="7">
                  <c:v>911</c:v>
                </c:pt>
                <c:pt idx="8">
                  <c:v>1020</c:v>
                </c:pt>
                <c:pt idx="9">
                  <c:v>1085</c:v>
                </c:pt>
                <c:pt idx="10">
                  <c:v>1025</c:v>
                </c:pt>
                <c:pt idx="11">
                  <c:v>755</c:v>
                </c:pt>
                <c:pt idx="12">
                  <c:v>383</c:v>
                </c:pt>
                <c:pt idx="13">
                  <c:v>138</c:v>
                </c:pt>
                <c:pt idx="14">
                  <c:v>84</c:v>
                </c:pt>
                <c:pt idx="15">
                  <c:v>54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64-4C01-AAF7-29AC082A7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8.48'!$Y$83:$Y$90</c:f>
              <c:numCache>
                <c:formatCode>#,##0</c:formatCode>
                <c:ptCount val="8"/>
                <c:pt idx="0">
                  <c:v>801</c:v>
                </c:pt>
                <c:pt idx="1">
                  <c:v>492</c:v>
                </c:pt>
                <c:pt idx="2">
                  <c:v>1295</c:v>
                </c:pt>
                <c:pt idx="3">
                  <c:v>272</c:v>
                </c:pt>
                <c:pt idx="4">
                  <c:v>213</c:v>
                </c:pt>
                <c:pt idx="5">
                  <c:v>318</c:v>
                </c:pt>
                <c:pt idx="6">
                  <c:v>820</c:v>
                </c:pt>
                <c:pt idx="7">
                  <c:v>1543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0B-47B5-BBD3-C00D5692C6CD}"/>
            </c:ext>
          </c:extLst>
        </c:ser>
        <c:ser>
          <c:idx val="1"/>
          <c:order val="1"/>
          <c:tx>
            <c:strRef>
              <c:f>'Table 8.48'!$S$92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8.48'!$Y$93:$Y$100</c:f>
              <c:numCache>
                <c:formatCode>#,##0</c:formatCode>
                <c:ptCount val="8"/>
                <c:pt idx="0">
                  <c:v>461</c:v>
                </c:pt>
                <c:pt idx="1">
                  <c:v>1160</c:v>
                </c:pt>
                <c:pt idx="2">
                  <c:v>224</c:v>
                </c:pt>
                <c:pt idx="3">
                  <c:v>1041</c:v>
                </c:pt>
                <c:pt idx="4">
                  <c:v>998</c:v>
                </c:pt>
                <c:pt idx="5">
                  <c:v>713</c:v>
                </c:pt>
                <c:pt idx="6">
                  <c:v>67</c:v>
                </c:pt>
                <c:pt idx="7">
                  <c:v>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0B-47B5-BBD3-C00D5692C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8.5'!$Y$44:$Y$60</c:f>
              <c:numCache>
                <c:formatCode>#,##0</c:formatCode>
                <c:ptCount val="17"/>
                <c:pt idx="0">
                  <c:v>8</c:v>
                </c:pt>
                <c:pt idx="1">
                  <c:v>253</c:v>
                </c:pt>
                <c:pt idx="2">
                  <c:v>543</c:v>
                </c:pt>
                <c:pt idx="3">
                  <c:v>818</c:v>
                </c:pt>
                <c:pt idx="4">
                  <c:v>991</c:v>
                </c:pt>
                <c:pt idx="5">
                  <c:v>1074</c:v>
                </c:pt>
                <c:pt idx="6">
                  <c:v>972</c:v>
                </c:pt>
                <c:pt idx="7">
                  <c:v>993</c:v>
                </c:pt>
                <c:pt idx="8">
                  <c:v>1147</c:v>
                </c:pt>
                <c:pt idx="9">
                  <c:v>1002</c:v>
                </c:pt>
                <c:pt idx="10">
                  <c:v>1196</c:v>
                </c:pt>
                <c:pt idx="11">
                  <c:v>988</c:v>
                </c:pt>
                <c:pt idx="12">
                  <c:v>581</c:v>
                </c:pt>
                <c:pt idx="13">
                  <c:v>236</c:v>
                </c:pt>
                <c:pt idx="14">
                  <c:v>102</c:v>
                </c:pt>
                <c:pt idx="15">
                  <c:v>62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72-4E14-A69A-E59449A3CFFC}"/>
            </c:ext>
          </c:extLst>
        </c:ser>
        <c:ser>
          <c:idx val="1"/>
          <c:order val="1"/>
          <c:tx>
            <c:strRef>
              <c:f>'Table 8.5'!$S$62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8.5'!$Y$63:$Y$79</c:f>
              <c:numCache>
                <c:formatCode>#,##0</c:formatCode>
                <c:ptCount val="17"/>
                <c:pt idx="0">
                  <c:v>12</c:v>
                </c:pt>
                <c:pt idx="1">
                  <c:v>249</c:v>
                </c:pt>
                <c:pt idx="2">
                  <c:v>661</c:v>
                </c:pt>
                <c:pt idx="3">
                  <c:v>818</c:v>
                </c:pt>
                <c:pt idx="4">
                  <c:v>1039</c:v>
                </c:pt>
                <c:pt idx="5">
                  <c:v>964</c:v>
                </c:pt>
                <c:pt idx="6">
                  <c:v>961</c:v>
                </c:pt>
                <c:pt idx="7">
                  <c:v>1129</c:v>
                </c:pt>
                <c:pt idx="8">
                  <c:v>1166</c:v>
                </c:pt>
                <c:pt idx="9">
                  <c:v>1303</c:v>
                </c:pt>
                <c:pt idx="10">
                  <c:v>1331</c:v>
                </c:pt>
                <c:pt idx="11">
                  <c:v>1063</c:v>
                </c:pt>
                <c:pt idx="12">
                  <c:v>477</c:v>
                </c:pt>
                <c:pt idx="13">
                  <c:v>190</c:v>
                </c:pt>
                <c:pt idx="14">
                  <c:v>89</c:v>
                </c:pt>
                <c:pt idx="15">
                  <c:v>44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72-4E14-A69A-E59449A3C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Moira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8.48'!$T$8:$Y$8</c:f>
              <c:numCache>
                <c:formatCode>General</c:formatCode>
                <c:ptCount val="6"/>
                <c:pt idx="0">
                  <c:v>30385.32</c:v>
                </c:pt>
                <c:pt idx="1">
                  <c:v>31826</c:v>
                </c:pt>
                <c:pt idx="2">
                  <c:v>31916.34</c:v>
                </c:pt>
                <c:pt idx="3">
                  <c:v>33659.589999999997</c:v>
                </c:pt>
                <c:pt idx="4">
                  <c:v>33835.660000000003</c:v>
                </c:pt>
                <c:pt idx="5">
                  <c:v>35071.14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48-4F77-A4EC-6167FF21E9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48-4F77-A4EC-6167FF21E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8.49'!$U$4:$Y$4</c:f>
              <c:numCache>
                <c:formatCode>#,##0</c:formatCode>
                <c:ptCount val="5"/>
                <c:pt idx="0">
                  <c:v>133881</c:v>
                </c:pt>
                <c:pt idx="1">
                  <c:v>131755</c:v>
                </c:pt>
                <c:pt idx="2">
                  <c:v>132211</c:v>
                </c:pt>
                <c:pt idx="3">
                  <c:v>132442</c:v>
                </c:pt>
                <c:pt idx="4">
                  <c:v>137341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91-4469-B96D-CB6CE21BD33D}"/>
            </c:ext>
          </c:extLst>
        </c:ser>
        <c:ser>
          <c:idx val="1"/>
          <c:order val="1"/>
          <c:tx>
            <c:strRef>
              <c:f>'Table 8.49'!$S$7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8.49'!$U$7:$Y$7</c:f>
              <c:numCache>
                <c:formatCode>#,##0</c:formatCode>
                <c:ptCount val="5"/>
                <c:pt idx="0">
                  <c:v>97713</c:v>
                </c:pt>
                <c:pt idx="1">
                  <c:v>97007</c:v>
                </c:pt>
                <c:pt idx="2">
                  <c:v>96593</c:v>
                </c:pt>
                <c:pt idx="3">
                  <c:v>96923</c:v>
                </c:pt>
                <c:pt idx="4">
                  <c:v>98765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91-4469-B96D-CB6CE21BD33D}"/>
            </c:ext>
          </c:extLst>
        </c:ser>
        <c:ser>
          <c:idx val="2"/>
          <c:order val="2"/>
          <c:tx>
            <c:strRef>
              <c:f>'Table 8.49'!$S$11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8.49'!$U$11:$Y$11</c:f>
              <c:numCache>
                <c:formatCode>#,##0</c:formatCode>
                <c:ptCount val="5"/>
                <c:pt idx="0">
                  <c:v>120652</c:v>
                </c:pt>
                <c:pt idx="1">
                  <c:v>118870</c:v>
                </c:pt>
                <c:pt idx="2">
                  <c:v>119540</c:v>
                </c:pt>
                <c:pt idx="3">
                  <c:v>119392</c:v>
                </c:pt>
                <c:pt idx="4">
                  <c:v>123780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91-4469-B96D-CB6CE21BD33D}"/>
            </c:ext>
          </c:extLst>
        </c:ser>
        <c:ser>
          <c:idx val="3"/>
          <c:order val="3"/>
          <c:tx>
            <c:strRef>
              <c:f>'Table 8.49'!$S$12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8.49'!$U$12:$Y$12</c:f>
              <c:numCache>
                <c:formatCode>#,##0</c:formatCode>
                <c:ptCount val="5"/>
                <c:pt idx="0">
                  <c:v>13229</c:v>
                </c:pt>
                <c:pt idx="1">
                  <c:v>12885</c:v>
                </c:pt>
                <c:pt idx="2">
                  <c:v>12671</c:v>
                </c:pt>
                <c:pt idx="3">
                  <c:v>13050</c:v>
                </c:pt>
                <c:pt idx="4">
                  <c:v>13561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91-4469-B96D-CB6CE21BD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Monash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8.49'!$AA$15:$AA$33</c:f>
              <c:numCache>
                <c:formatCode>0.0%</c:formatCode>
                <c:ptCount val="19"/>
                <c:pt idx="0">
                  <c:v>3.6842603446894957E-3</c:v>
                </c:pt>
                <c:pt idx="1">
                  <c:v>1.0921720389395738E-3</c:v>
                </c:pt>
                <c:pt idx="2">
                  <c:v>5.4899847824029242E-2</c:v>
                </c:pt>
                <c:pt idx="3">
                  <c:v>5.4026110192877579E-3</c:v>
                </c:pt>
                <c:pt idx="4">
                  <c:v>4.0403084293837967E-2</c:v>
                </c:pt>
                <c:pt idx="5">
                  <c:v>5.5081876497185836E-2</c:v>
                </c:pt>
                <c:pt idx="6">
                  <c:v>9.5477679644097535E-2</c:v>
                </c:pt>
                <c:pt idx="7">
                  <c:v>7.383811097924145E-2</c:v>
                </c:pt>
                <c:pt idx="8">
                  <c:v>2.5884477322867899E-2</c:v>
                </c:pt>
                <c:pt idx="9">
                  <c:v>2.1705098987192462E-2</c:v>
                </c:pt>
                <c:pt idx="10">
                  <c:v>5.1244712067044798E-2</c:v>
                </c:pt>
                <c:pt idx="11">
                  <c:v>1.8042682083281757E-2</c:v>
                </c:pt>
                <c:pt idx="12">
                  <c:v>0.10374178140540698</c:v>
                </c:pt>
                <c:pt idx="13">
                  <c:v>8.9325110491404611E-2</c:v>
                </c:pt>
                <c:pt idx="14">
                  <c:v>3.622370595816253E-2</c:v>
                </c:pt>
                <c:pt idx="15">
                  <c:v>9.201913485412222E-2</c:v>
                </c:pt>
                <c:pt idx="16">
                  <c:v>0.10371265681770192</c:v>
                </c:pt>
                <c:pt idx="17">
                  <c:v>1.5952992915444039E-2</c:v>
                </c:pt>
                <c:pt idx="18">
                  <c:v>2.9029932795013872E-2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05-4B1A-9FF0-59D180E18A5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05-4B1A-9FF0-59D180E18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8.49'!$Y$44:$Y$60</c:f>
              <c:numCache>
                <c:formatCode>#,##0</c:formatCode>
                <c:ptCount val="17"/>
                <c:pt idx="0">
                  <c:v>10</c:v>
                </c:pt>
                <c:pt idx="1">
                  <c:v>778</c:v>
                </c:pt>
                <c:pt idx="2">
                  <c:v>3374</c:v>
                </c:pt>
                <c:pt idx="3">
                  <c:v>8021</c:v>
                </c:pt>
                <c:pt idx="4">
                  <c:v>10861</c:v>
                </c:pt>
                <c:pt idx="5">
                  <c:v>9066</c:v>
                </c:pt>
                <c:pt idx="6">
                  <c:v>7663</c:v>
                </c:pt>
                <c:pt idx="7">
                  <c:v>6959</c:v>
                </c:pt>
                <c:pt idx="8">
                  <c:v>6784</c:v>
                </c:pt>
                <c:pt idx="9">
                  <c:v>5907</c:v>
                </c:pt>
                <c:pt idx="10">
                  <c:v>4809</c:v>
                </c:pt>
                <c:pt idx="11">
                  <c:v>3381</c:v>
                </c:pt>
                <c:pt idx="12">
                  <c:v>1937</c:v>
                </c:pt>
                <c:pt idx="13">
                  <c:v>910</c:v>
                </c:pt>
                <c:pt idx="14">
                  <c:v>480</c:v>
                </c:pt>
                <c:pt idx="15">
                  <c:v>236</c:v>
                </c:pt>
                <c:pt idx="16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9B-4E46-B975-9DBE27797B87}"/>
            </c:ext>
          </c:extLst>
        </c:ser>
        <c:ser>
          <c:idx val="1"/>
          <c:order val="1"/>
          <c:tx>
            <c:strRef>
              <c:f>'Table 8.49'!$S$62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8.49'!$Y$63:$Y$79</c:f>
              <c:numCache>
                <c:formatCode>#,##0</c:formatCode>
                <c:ptCount val="17"/>
                <c:pt idx="0">
                  <c:v>20</c:v>
                </c:pt>
                <c:pt idx="1">
                  <c:v>1015</c:v>
                </c:pt>
                <c:pt idx="2">
                  <c:v>3749</c:v>
                </c:pt>
                <c:pt idx="3">
                  <c:v>7428</c:v>
                </c:pt>
                <c:pt idx="4">
                  <c:v>9201</c:v>
                </c:pt>
                <c:pt idx="5">
                  <c:v>7882</c:v>
                </c:pt>
                <c:pt idx="6">
                  <c:v>6727</c:v>
                </c:pt>
                <c:pt idx="7">
                  <c:v>6369</c:v>
                </c:pt>
                <c:pt idx="8">
                  <c:v>6843</c:v>
                </c:pt>
                <c:pt idx="9">
                  <c:v>5908</c:v>
                </c:pt>
                <c:pt idx="10">
                  <c:v>4711</c:v>
                </c:pt>
                <c:pt idx="11">
                  <c:v>3063</c:v>
                </c:pt>
                <c:pt idx="12">
                  <c:v>1578</c:v>
                </c:pt>
                <c:pt idx="13">
                  <c:v>678</c:v>
                </c:pt>
                <c:pt idx="14">
                  <c:v>387</c:v>
                </c:pt>
                <c:pt idx="15">
                  <c:v>220</c:v>
                </c:pt>
                <c:pt idx="16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9B-4E46-B975-9DBE27797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8.49'!$Y$83:$Y$90</c:f>
              <c:numCache>
                <c:formatCode>#,##0</c:formatCode>
                <c:ptCount val="8"/>
                <c:pt idx="0">
                  <c:v>7268</c:v>
                </c:pt>
                <c:pt idx="1">
                  <c:v>12696</c:v>
                </c:pt>
                <c:pt idx="2">
                  <c:v>5733</c:v>
                </c:pt>
                <c:pt idx="3">
                  <c:v>2239</c:v>
                </c:pt>
                <c:pt idx="4">
                  <c:v>3658</c:v>
                </c:pt>
                <c:pt idx="5">
                  <c:v>3321</c:v>
                </c:pt>
                <c:pt idx="6">
                  <c:v>2254</c:v>
                </c:pt>
                <c:pt idx="7">
                  <c:v>3514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7-42E5-BBD0-118D611AE2D9}"/>
            </c:ext>
          </c:extLst>
        </c:ser>
        <c:ser>
          <c:idx val="1"/>
          <c:order val="1"/>
          <c:tx>
            <c:strRef>
              <c:f>'Table 8.49'!$S$92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8.49'!$Y$93:$Y$100</c:f>
              <c:numCache>
                <c:formatCode>#,##0</c:formatCode>
                <c:ptCount val="8"/>
                <c:pt idx="0">
                  <c:v>4475</c:v>
                </c:pt>
                <c:pt idx="1">
                  <c:v>12422</c:v>
                </c:pt>
                <c:pt idx="2">
                  <c:v>1280</c:v>
                </c:pt>
                <c:pt idx="3">
                  <c:v>4690</c:v>
                </c:pt>
                <c:pt idx="4">
                  <c:v>8679</c:v>
                </c:pt>
                <c:pt idx="5">
                  <c:v>4441</c:v>
                </c:pt>
                <c:pt idx="6">
                  <c:v>343</c:v>
                </c:pt>
                <c:pt idx="7">
                  <c:v>1941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F7-42E5-BBD0-118D611A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Monash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8.49'!$U$8:$Y$8</c:f>
              <c:numCache>
                <c:formatCode>General</c:formatCode>
                <c:ptCount val="5"/>
                <c:pt idx="0">
                  <c:v>37700</c:v>
                </c:pt>
                <c:pt idx="1">
                  <c:v>38553</c:v>
                </c:pt>
                <c:pt idx="2">
                  <c:v>40134.400000000001</c:v>
                </c:pt>
                <c:pt idx="3">
                  <c:v>41880</c:v>
                </c:pt>
                <c:pt idx="4">
                  <c:v>41693.93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A1-489E-989D-B3C7864A89E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A1-489E-989D-B3C7864A8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8.49'!$T$4:$Y$4</c:f>
              <c:numCache>
                <c:formatCode>#,##0</c:formatCode>
                <c:ptCount val="6"/>
                <c:pt idx="0">
                  <c:v>133541</c:v>
                </c:pt>
                <c:pt idx="1">
                  <c:v>133881</c:v>
                </c:pt>
                <c:pt idx="2">
                  <c:v>131755</c:v>
                </c:pt>
                <c:pt idx="3">
                  <c:v>132211</c:v>
                </c:pt>
                <c:pt idx="4">
                  <c:v>132442</c:v>
                </c:pt>
                <c:pt idx="5">
                  <c:v>137341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A9-403C-A184-178B27AED3DE}"/>
            </c:ext>
          </c:extLst>
        </c:ser>
        <c:ser>
          <c:idx val="1"/>
          <c:order val="1"/>
          <c:tx>
            <c:strRef>
              <c:f>'Table 8.49'!$S$7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8.49'!$T$7:$Y$7</c:f>
              <c:numCache>
                <c:formatCode>#,##0</c:formatCode>
                <c:ptCount val="6"/>
                <c:pt idx="0">
                  <c:v>97958</c:v>
                </c:pt>
                <c:pt idx="1">
                  <c:v>97713</c:v>
                </c:pt>
                <c:pt idx="2">
                  <c:v>97007</c:v>
                </c:pt>
                <c:pt idx="3">
                  <c:v>96593</c:v>
                </c:pt>
                <c:pt idx="4">
                  <c:v>96923</c:v>
                </c:pt>
                <c:pt idx="5">
                  <c:v>98765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A9-403C-A184-178B27AED3DE}"/>
            </c:ext>
          </c:extLst>
        </c:ser>
        <c:ser>
          <c:idx val="2"/>
          <c:order val="2"/>
          <c:tx>
            <c:strRef>
              <c:f>'Table 8.49'!$S$11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8.49'!$T$11:$Y$11</c:f>
              <c:numCache>
                <c:formatCode>#,##0</c:formatCode>
                <c:ptCount val="6"/>
                <c:pt idx="0">
                  <c:v>120220</c:v>
                </c:pt>
                <c:pt idx="1">
                  <c:v>120652</c:v>
                </c:pt>
                <c:pt idx="2">
                  <c:v>118870</c:v>
                </c:pt>
                <c:pt idx="3">
                  <c:v>119540</c:v>
                </c:pt>
                <c:pt idx="4">
                  <c:v>119392</c:v>
                </c:pt>
                <c:pt idx="5">
                  <c:v>123780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A9-403C-A184-178B27AED3DE}"/>
            </c:ext>
          </c:extLst>
        </c:ser>
        <c:ser>
          <c:idx val="3"/>
          <c:order val="3"/>
          <c:tx>
            <c:strRef>
              <c:f>'Table 8.49'!$S$12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8.49'!$T$12:$Y$12</c:f>
              <c:numCache>
                <c:formatCode>#,##0</c:formatCode>
                <c:ptCount val="6"/>
                <c:pt idx="0">
                  <c:v>13321</c:v>
                </c:pt>
                <c:pt idx="1">
                  <c:v>13229</c:v>
                </c:pt>
                <c:pt idx="2">
                  <c:v>12885</c:v>
                </c:pt>
                <c:pt idx="3">
                  <c:v>12671</c:v>
                </c:pt>
                <c:pt idx="4">
                  <c:v>13050</c:v>
                </c:pt>
                <c:pt idx="5">
                  <c:v>13561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A9-403C-A184-178B27AED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Monash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8.49'!$AA$15:$AA$33</c:f>
              <c:numCache>
                <c:formatCode>0.0%</c:formatCode>
                <c:ptCount val="19"/>
                <c:pt idx="0">
                  <c:v>3.6842603446894957E-3</c:v>
                </c:pt>
                <c:pt idx="1">
                  <c:v>1.0921720389395738E-3</c:v>
                </c:pt>
                <c:pt idx="2">
                  <c:v>5.4899847824029242E-2</c:v>
                </c:pt>
                <c:pt idx="3">
                  <c:v>5.4026110192877579E-3</c:v>
                </c:pt>
                <c:pt idx="4">
                  <c:v>4.0403084293837967E-2</c:v>
                </c:pt>
                <c:pt idx="5">
                  <c:v>5.5081876497185836E-2</c:v>
                </c:pt>
                <c:pt idx="6">
                  <c:v>9.5477679644097535E-2</c:v>
                </c:pt>
                <c:pt idx="7">
                  <c:v>7.383811097924145E-2</c:v>
                </c:pt>
                <c:pt idx="8">
                  <c:v>2.5884477322867899E-2</c:v>
                </c:pt>
                <c:pt idx="9">
                  <c:v>2.1705098987192462E-2</c:v>
                </c:pt>
                <c:pt idx="10">
                  <c:v>5.1244712067044798E-2</c:v>
                </c:pt>
                <c:pt idx="11">
                  <c:v>1.8042682083281757E-2</c:v>
                </c:pt>
                <c:pt idx="12">
                  <c:v>0.10374178140540698</c:v>
                </c:pt>
                <c:pt idx="13">
                  <c:v>8.9325110491404611E-2</c:v>
                </c:pt>
                <c:pt idx="14">
                  <c:v>3.622370595816253E-2</c:v>
                </c:pt>
                <c:pt idx="15">
                  <c:v>9.201913485412222E-2</c:v>
                </c:pt>
                <c:pt idx="16">
                  <c:v>0.10371265681770192</c:v>
                </c:pt>
                <c:pt idx="17">
                  <c:v>1.5952992915444039E-2</c:v>
                </c:pt>
                <c:pt idx="18">
                  <c:v>2.9029932795013872E-2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2-424F-B1E4-639F4425F95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E2-424F-B1E4-639F4425F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8.49'!$Y$44:$Y$60</c:f>
              <c:numCache>
                <c:formatCode>#,##0</c:formatCode>
                <c:ptCount val="17"/>
                <c:pt idx="0">
                  <c:v>10</c:v>
                </c:pt>
                <c:pt idx="1">
                  <c:v>778</c:v>
                </c:pt>
                <c:pt idx="2">
                  <c:v>3374</c:v>
                </c:pt>
                <c:pt idx="3">
                  <c:v>8021</c:v>
                </c:pt>
                <c:pt idx="4">
                  <c:v>10861</c:v>
                </c:pt>
                <c:pt idx="5">
                  <c:v>9066</c:v>
                </c:pt>
                <c:pt idx="6">
                  <c:v>7663</c:v>
                </c:pt>
                <c:pt idx="7">
                  <c:v>6959</c:v>
                </c:pt>
                <c:pt idx="8">
                  <c:v>6784</c:v>
                </c:pt>
                <c:pt idx="9">
                  <c:v>5907</c:v>
                </c:pt>
                <c:pt idx="10">
                  <c:v>4809</c:v>
                </c:pt>
                <c:pt idx="11">
                  <c:v>3381</c:v>
                </c:pt>
                <c:pt idx="12">
                  <c:v>1937</c:v>
                </c:pt>
                <c:pt idx="13">
                  <c:v>910</c:v>
                </c:pt>
                <c:pt idx="14">
                  <c:v>480</c:v>
                </c:pt>
                <c:pt idx="15">
                  <c:v>236</c:v>
                </c:pt>
                <c:pt idx="16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9A-456F-8050-5BAA04D80101}"/>
            </c:ext>
          </c:extLst>
        </c:ser>
        <c:ser>
          <c:idx val="1"/>
          <c:order val="1"/>
          <c:tx>
            <c:strRef>
              <c:f>'Table 8.49'!$S$62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8.49'!$Y$63:$Y$79</c:f>
              <c:numCache>
                <c:formatCode>#,##0</c:formatCode>
                <c:ptCount val="17"/>
                <c:pt idx="0">
                  <c:v>20</c:v>
                </c:pt>
                <c:pt idx="1">
                  <c:v>1015</c:v>
                </c:pt>
                <c:pt idx="2">
                  <c:v>3749</c:v>
                </c:pt>
                <c:pt idx="3">
                  <c:v>7428</c:v>
                </c:pt>
                <c:pt idx="4">
                  <c:v>9201</c:v>
                </c:pt>
                <c:pt idx="5">
                  <c:v>7882</c:v>
                </c:pt>
                <c:pt idx="6">
                  <c:v>6727</c:v>
                </c:pt>
                <c:pt idx="7">
                  <c:v>6369</c:v>
                </c:pt>
                <c:pt idx="8">
                  <c:v>6843</c:v>
                </c:pt>
                <c:pt idx="9">
                  <c:v>5908</c:v>
                </c:pt>
                <c:pt idx="10">
                  <c:v>4711</c:v>
                </c:pt>
                <c:pt idx="11">
                  <c:v>3063</c:v>
                </c:pt>
                <c:pt idx="12">
                  <c:v>1578</c:v>
                </c:pt>
                <c:pt idx="13">
                  <c:v>678</c:v>
                </c:pt>
                <c:pt idx="14">
                  <c:v>387</c:v>
                </c:pt>
                <c:pt idx="15">
                  <c:v>220</c:v>
                </c:pt>
                <c:pt idx="16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9A-456F-8050-5BAA04D80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8.49'!$Y$83:$Y$90</c:f>
              <c:numCache>
                <c:formatCode>#,##0</c:formatCode>
                <c:ptCount val="8"/>
                <c:pt idx="0">
                  <c:v>7268</c:v>
                </c:pt>
                <c:pt idx="1">
                  <c:v>12696</c:v>
                </c:pt>
                <c:pt idx="2">
                  <c:v>5733</c:v>
                </c:pt>
                <c:pt idx="3">
                  <c:v>2239</c:v>
                </c:pt>
                <c:pt idx="4">
                  <c:v>3658</c:v>
                </c:pt>
                <c:pt idx="5">
                  <c:v>3321</c:v>
                </c:pt>
                <c:pt idx="6">
                  <c:v>2254</c:v>
                </c:pt>
                <c:pt idx="7">
                  <c:v>3514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B-4B65-B03A-59E007339527}"/>
            </c:ext>
          </c:extLst>
        </c:ser>
        <c:ser>
          <c:idx val="1"/>
          <c:order val="1"/>
          <c:tx>
            <c:strRef>
              <c:f>'Table 8.49'!$S$92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8.49'!$Y$93:$Y$100</c:f>
              <c:numCache>
                <c:formatCode>#,##0</c:formatCode>
                <c:ptCount val="8"/>
                <c:pt idx="0">
                  <c:v>4475</c:v>
                </c:pt>
                <c:pt idx="1">
                  <c:v>12422</c:v>
                </c:pt>
                <c:pt idx="2">
                  <c:v>1280</c:v>
                </c:pt>
                <c:pt idx="3">
                  <c:v>4690</c:v>
                </c:pt>
                <c:pt idx="4">
                  <c:v>8679</c:v>
                </c:pt>
                <c:pt idx="5">
                  <c:v>4441</c:v>
                </c:pt>
                <c:pt idx="6">
                  <c:v>343</c:v>
                </c:pt>
                <c:pt idx="7">
                  <c:v>1941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B-4B65-B03A-59E007339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8.5'!$Y$83:$Y$90</c:f>
              <c:numCache>
                <c:formatCode>#,##0</c:formatCode>
                <c:ptCount val="8"/>
                <c:pt idx="0">
                  <c:v>943</c:v>
                </c:pt>
                <c:pt idx="1">
                  <c:v>790</c:v>
                </c:pt>
                <c:pt idx="2">
                  <c:v>1362</c:v>
                </c:pt>
                <c:pt idx="3">
                  <c:v>481</c:v>
                </c:pt>
                <c:pt idx="4">
                  <c:v>226</c:v>
                </c:pt>
                <c:pt idx="5">
                  <c:v>462</c:v>
                </c:pt>
                <c:pt idx="6">
                  <c:v>545</c:v>
                </c:pt>
                <c:pt idx="7">
                  <c:v>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7F-4CD3-B962-C04C6F926EE7}"/>
            </c:ext>
          </c:extLst>
        </c:ser>
        <c:ser>
          <c:idx val="1"/>
          <c:order val="1"/>
          <c:tx>
            <c:strRef>
              <c:f>'Table 8.5'!$S$92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8.5'!$Y$93:$Y$100</c:f>
              <c:numCache>
                <c:formatCode>#,##0</c:formatCode>
                <c:ptCount val="8"/>
                <c:pt idx="0">
                  <c:v>661</c:v>
                </c:pt>
                <c:pt idx="1">
                  <c:v>1489</c:v>
                </c:pt>
                <c:pt idx="2">
                  <c:v>259</c:v>
                </c:pt>
                <c:pt idx="3">
                  <c:v>1119</c:v>
                </c:pt>
                <c:pt idx="4">
                  <c:v>1232</c:v>
                </c:pt>
                <c:pt idx="5">
                  <c:v>913</c:v>
                </c:pt>
                <c:pt idx="6">
                  <c:v>53</c:v>
                </c:pt>
                <c:pt idx="7">
                  <c:v>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7F-4CD3-B962-C04C6F926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Monash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8.49'!$T$8:$Y$8</c:f>
              <c:numCache>
                <c:formatCode>General</c:formatCode>
                <c:ptCount val="6"/>
                <c:pt idx="0">
                  <c:v>37063.42</c:v>
                </c:pt>
                <c:pt idx="1">
                  <c:v>37700</c:v>
                </c:pt>
                <c:pt idx="2">
                  <c:v>38553</c:v>
                </c:pt>
                <c:pt idx="3">
                  <c:v>40134.400000000001</c:v>
                </c:pt>
                <c:pt idx="4">
                  <c:v>41880</c:v>
                </c:pt>
                <c:pt idx="5">
                  <c:v>41693.93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D5-44AC-A2A7-76B17842D2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D5-44AC-A2A7-76B17842D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8.50'!$U$4:$Y$4</c:f>
              <c:numCache>
                <c:formatCode>#,##0</c:formatCode>
                <c:ptCount val="5"/>
                <c:pt idx="0">
                  <c:v>90741</c:v>
                </c:pt>
                <c:pt idx="1">
                  <c:v>91229</c:v>
                </c:pt>
                <c:pt idx="2">
                  <c:v>93334</c:v>
                </c:pt>
                <c:pt idx="3">
                  <c:v>94768</c:v>
                </c:pt>
                <c:pt idx="4">
                  <c:v>99101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4A-43BF-B64C-4E64BFE38DC9}"/>
            </c:ext>
          </c:extLst>
        </c:ser>
        <c:ser>
          <c:idx val="1"/>
          <c:order val="1"/>
          <c:tx>
            <c:strRef>
              <c:f>'Table 8.50'!$S$7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8.50'!$U$7:$Y$7</c:f>
              <c:numCache>
                <c:formatCode>#,##0</c:formatCode>
                <c:ptCount val="5"/>
                <c:pt idx="0">
                  <c:v>64998</c:v>
                </c:pt>
                <c:pt idx="1">
                  <c:v>65701</c:v>
                </c:pt>
                <c:pt idx="2">
                  <c:v>66547</c:v>
                </c:pt>
                <c:pt idx="3">
                  <c:v>67928</c:v>
                </c:pt>
                <c:pt idx="4">
                  <c:v>69797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4A-43BF-B64C-4E64BFE38DC9}"/>
            </c:ext>
          </c:extLst>
        </c:ser>
        <c:ser>
          <c:idx val="2"/>
          <c:order val="2"/>
          <c:tx>
            <c:strRef>
              <c:f>'Table 8.50'!$S$11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8.50'!$U$11:$Y$11</c:f>
              <c:numCache>
                <c:formatCode>#,##0</c:formatCode>
                <c:ptCount val="5"/>
                <c:pt idx="0">
                  <c:v>82344</c:v>
                </c:pt>
                <c:pt idx="1">
                  <c:v>82933</c:v>
                </c:pt>
                <c:pt idx="2">
                  <c:v>85235</c:v>
                </c:pt>
                <c:pt idx="3">
                  <c:v>86400</c:v>
                </c:pt>
                <c:pt idx="4">
                  <c:v>90168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4A-43BF-B64C-4E64BFE38DC9}"/>
            </c:ext>
          </c:extLst>
        </c:ser>
        <c:ser>
          <c:idx val="3"/>
          <c:order val="3"/>
          <c:tx>
            <c:strRef>
              <c:f>'Table 8.50'!$S$12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8.50'!$U$12:$Y$12</c:f>
              <c:numCache>
                <c:formatCode>#,##0</c:formatCode>
                <c:ptCount val="5"/>
                <c:pt idx="0">
                  <c:v>8397</c:v>
                </c:pt>
                <c:pt idx="1">
                  <c:v>8298</c:v>
                </c:pt>
                <c:pt idx="2">
                  <c:v>8097</c:v>
                </c:pt>
                <c:pt idx="3">
                  <c:v>8366</c:v>
                </c:pt>
                <c:pt idx="4">
                  <c:v>8933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4A-43BF-B64C-4E64BFE38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Moonee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8.50'!$AA$15:$AA$33</c:f>
              <c:numCache>
                <c:formatCode>0.0%</c:formatCode>
                <c:ptCount val="19"/>
                <c:pt idx="0">
                  <c:v>4.651819860546311E-3</c:v>
                </c:pt>
                <c:pt idx="1">
                  <c:v>1.5035166143631245E-3</c:v>
                </c:pt>
                <c:pt idx="2">
                  <c:v>4.500459127556735E-2</c:v>
                </c:pt>
                <c:pt idx="3">
                  <c:v>5.7819800002018142E-3</c:v>
                </c:pt>
                <c:pt idx="4">
                  <c:v>5.3642243771505838E-2</c:v>
                </c:pt>
                <c:pt idx="5">
                  <c:v>3.9717056336464822E-2</c:v>
                </c:pt>
                <c:pt idx="6">
                  <c:v>8.3833664645159983E-2</c:v>
                </c:pt>
                <c:pt idx="7">
                  <c:v>6.402559005459077E-2</c:v>
                </c:pt>
                <c:pt idx="8">
                  <c:v>4.1674655149796673E-2</c:v>
                </c:pt>
                <c:pt idx="9">
                  <c:v>2.2098667016478137E-2</c:v>
                </c:pt>
                <c:pt idx="10">
                  <c:v>5.1694735673706624E-2</c:v>
                </c:pt>
                <c:pt idx="11">
                  <c:v>1.8445827993663032E-2</c:v>
                </c:pt>
                <c:pt idx="12">
                  <c:v>9.9898083773120358E-2</c:v>
                </c:pt>
                <c:pt idx="13">
                  <c:v>9.0574262620962451E-2</c:v>
                </c:pt>
                <c:pt idx="14">
                  <c:v>5.5963108344012677E-2</c:v>
                </c:pt>
                <c:pt idx="15">
                  <c:v>9.1280612708247139E-2</c:v>
                </c:pt>
                <c:pt idx="16">
                  <c:v>9.9302731556694682E-2</c:v>
                </c:pt>
                <c:pt idx="17">
                  <c:v>3.0645503072622881E-2</c:v>
                </c:pt>
                <c:pt idx="18">
                  <c:v>2.7547653404102885E-2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FA-4E14-BABE-B88409AFD3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FA-4E14-BABE-B88409AF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8.50'!$Y$44:$Y$60</c:f>
              <c:numCache>
                <c:formatCode>#,##0</c:formatCode>
                <c:ptCount val="17"/>
                <c:pt idx="0">
                  <c:v>26</c:v>
                </c:pt>
                <c:pt idx="1">
                  <c:v>577</c:v>
                </c:pt>
                <c:pt idx="2">
                  <c:v>2313</c:v>
                </c:pt>
                <c:pt idx="3">
                  <c:v>5110</c:v>
                </c:pt>
                <c:pt idx="4">
                  <c:v>7018</c:v>
                </c:pt>
                <c:pt idx="5">
                  <c:v>6757</c:v>
                </c:pt>
                <c:pt idx="6">
                  <c:v>5555</c:v>
                </c:pt>
                <c:pt idx="7">
                  <c:v>4815</c:v>
                </c:pt>
                <c:pt idx="8">
                  <c:v>4951</c:v>
                </c:pt>
                <c:pt idx="9">
                  <c:v>3978</c:v>
                </c:pt>
                <c:pt idx="10">
                  <c:v>3458</c:v>
                </c:pt>
                <c:pt idx="11">
                  <c:v>2463</c:v>
                </c:pt>
                <c:pt idx="12">
                  <c:v>1340</c:v>
                </c:pt>
                <c:pt idx="13">
                  <c:v>592</c:v>
                </c:pt>
                <c:pt idx="14">
                  <c:v>202</c:v>
                </c:pt>
                <c:pt idx="15">
                  <c:v>119</c:v>
                </c:pt>
                <c:pt idx="1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5-486D-A819-C701C2996F93}"/>
            </c:ext>
          </c:extLst>
        </c:ser>
        <c:ser>
          <c:idx val="1"/>
          <c:order val="1"/>
          <c:tx>
            <c:strRef>
              <c:f>'Table 8.50'!$S$62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8.50'!$Y$63:$Y$79</c:f>
              <c:numCache>
                <c:formatCode>#,##0</c:formatCode>
                <c:ptCount val="17"/>
                <c:pt idx="0">
                  <c:v>30</c:v>
                </c:pt>
                <c:pt idx="1">
                  <c:v>809</c:v>
                </c:pt>
                <c:pt idx="2">
                  <c:v>2626</c:v>
                </c:pt>
                <c:pt idx="3">
                  <c:v>5351</c:v>
                </c:pt>
                <c:pt idx="4">
                  <c:v>7380</c:v>
                </c:pt>
                <c:pt idx="5">
                  <c:v>6413</c:v>
                </c:pt>
                <c:pt idx="6">
                  <c:v>5365</c:v>
                </c:pt>
                <c:pt idx="7">
                  <c:v>4804</c:v>
                </c:pt>
                <c:pt idx="8">
                  <c:v>4894</c:v>
                </c:pt>
                <c:pt idx="9">
                  <c:v>4222</c:v>
                </c:pt>
                <c:pt idx="10">
                  <c:v>3633</c:v>
                </c:pt>
                <c:pt idx="11">
                  <c:v>2341</c:v>
                </c:pt>
                <c:pt idx="12">
                  <c:v>1113</c:v>
                </c:pt>
                <c:pt idx="13">
                  <c:v>374</c:v>
                </c:pt>
                <c:pt idx="14">
                  <c:v>184</c:v>
                </c:pt>
                <c:pt idx="15">
                  <c:v>123</c:v>
                </c:pt>
                <c:pt idx="16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5-486D-A819-C701C2996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8.50'!$Y$83:$Y$90</c:f>
              <c:numCache>
                <c:formatCode>#,##0</c:formatCode>
                <c:ptCount val="8"/>
                <c:pt idx="0">
                  <c:v>5513</c:v>
                </c:pt>
                <c:pt idx="1">
                  <c:v>7554</c:v>
                </c:pt>
                <c:pt idx="2">
                  <c:v>4381</c:v>
                </c:pt>
                <c:pt idx="3">
                  <c:v>2064</c:v>
                </c:pt>
                <c:pt idx="4">
                  <c:v>2732</c:v>
                </c:pt>
                <c:pt idx="5">
                  <c:v>2133</c:v>
                </c:pt>
                <c:pt idx="6">
                  <c:v>1674</c:v>
                </c:pt>
                <c:pt idx="7">
                  <c:v>2504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C-4CA8-A174-287A6885FAEC}"/>
            </c:ext>
          </c:extLst>
        </c:ser>
        <c:ser>
          <c:idx val="1"/>
          <c:order val="1"/>
          <c:tx>
            <c:strRef>
              <c:f>'Table 8.50'!$S$92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8.50'!$Y$93:$Y$100</c:f>
              <c:numCache>
                <c:formatCode>#,##0</c:formatCode>
                <c:ptCount val="8"/>
                <c:pt idx="0">
                  <c:v>3848</c:v>
                </c:pt>
                <c:pt idx="1">
                  <c:v>9472</c:v>
                </c:pt>
                <c:pt idx="2">
                  <c:v>824</c:v>
                </c:pt>
                <c:pt idx="3">
                  <c:v>3381</c:v>
                </c:pt>
                <c:pt idx="4">
                  <c:v>6943</c:v>
                </c:pt>
                <c:pt idx="5">
                  <c:v>3226</c:v>
                </c:pt>
                <c:pt idx="6">
                  <c:v>187</c:v>
                </c:pt>
                <c:pt idx="7">
                  <c:v>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0C-4CA8-A174-287A6885F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Moonee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8.50'!$U$8:$Y$8</c:f>
              <c:numCache>
                <c:formatCode>General</c:formatCode>
                <c:ptCount val="5"/>
                <c:pt idx="0">
                  <c:v>42209.96</c:v>
                </c:pt>
                <c:pt idx="1">
                  <c:v>42553</c:v>
                </c:pt>
                <c:pt idx="2">
                  <c:v>44640.05</c:v>
                </c:pt>
                <c:pt idx="3">
                  <c:v>46267</c:v>
                </c:pt>
                <c:pt idx="4">
                  <c:v>47325.5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91-4997-BEDB-2AFDED6EC8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91-4997-BEDB-2AFDED6EC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8.50'!$T$4:$Y$4</c:f>
              <c:numCache>
                <c:formatCode>#,##0</c:formatCode>
                <c:ptCount val="6"/>
                <c:pt idx="0">
                  <c:v>89714</c:v>
                </c:pt>
                <c:pt idx="1">
                  <c:v>90741</c:v>
                </c:pt>
                <c:pt idx="2">
                  <c:v>91229</c:v>
                </c:pt>
                <c:pt idx="3">
                  <c:v>93334</c:v>
                </c:pt>
                <c:pt idx="4">
                  <c:v>94768</c:v>
                </c:pt>
                <c:pt idx="5">
                  <c:v>99101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D-46E7-A7DD-54AEB3925E21}"/>
            </c:ext>
          </c:extLst>
        </c:ser>
        <c:ser>
          <c:idx val="1"/>
          <c:order val="1"/>
          <c:tx>
            <c:strRef>
              <c:f>'Table 8.50'!$S$7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8.50'!$T$7:$Y$7</c:f>
              <c:numCache>
                <c:formatCode>#,##0</c:formatCode>
                <c:ptCount val="6"/>
                <c:pt idx="0">
                  <c:v>64676</c:v>
                </c:pt>
                <c:pt idx="1">
                  <c:v>64998</c:v>
                </c:pt>
                <c:pt idx="2">
                  <c:v>65701</c:v>
                </c:pt>
                <c:pt idx="3">
                  <c:v>66547</c:v>
                </c:pt>
                <c:pt idx="4">
                  <c:v>67928</c:v>
                </c:pt>
                <c:pt idx="5">
                  <c:v>69797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D-46E7-A7DD-54AEB3925E21}"/>
            </c:ext>
          </c:extLst>
        </c:ser>
        <c:ser>
          <c:idx val="2"/>
          <c:order val="2"/>
          <c:tx>
            <c:strRef>
              <c:f>'Table 8.50'!$S$11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8.50'!$T$11:$Y$11</c:f>
              <c:numCache>
                <c:formatCode>#,##0</c:formatCode>
                <c:ptCount val="6"/>
                <c:pt idx="0">
                  <c:v>81314</c:v>
                </c:pt>
                <c:pt idx="1">
                  <c:v>82344</c:v>
                </c:pt>
                <c:pt idx="2">
                  <c:v>82933</c:v>
                </c:pt>
                <c:pt idx="3">
                  <c:v>85235</c:v>
                </c:pt>
                <c:pt idx="4">
                  <c:v>86400</c:v>
                </c:pt>
                <c:pt idx="5">
                  <c:v>90168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4D-46E7-A7DD-54AEB3925E21}"/>
            </c:ext>
          </c:extLst>
        </c:ser>
        <c:ser>
          <c:idx val="3"/>
          <c:order val="3"/>
          <c:tx>
            <c:strRef>
              <c:f>'Table 8.50'!$S$12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8.50'!$T$12:$Y$12</c:f>
              <c:numCache>
                <c:formatCode>#,##0</c:formatCode>
                <c:ptCount val="6"/>
                <c:pt idx="0">
                  <c:v>8397</c:v>
                </c:pt>
                <c:pt idx="1">
                  <c:v>8397</c:v>
                </c:pt>
                <c:pt idx="2">
                  <c:v>8298</c:v>
                </c:pt>
                <c:pt idx="3">
                  <c:v>8097</c:v>
                </c:pt>
                <c:pt idx="4">
                  <c:v>8366</c:v>
                </c:pt>
                <c:pt idx="5">
                  <c:v>8933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4D-46E7-A7DD-54AEB3925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Moonee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8.50'!$AA$15:$AA$33</c:f>
              <c:numCache>
                <c:formatCode>0.0%</c:formatCode>
                <c:ptCount val="19"/>
                <c:pt idx="0">
                  <c:v>4.651819860546311E-3</c:v>
                </c:pt>
                <c:pt idx="1">
                  <c:v>1.5035166143631245E-3</c:v>
                </c:pt>
                <c:pt idx="2">
                  <c:v>4.500459127556735E-2</c:v>
                </c:pt>
                <c:pt idx="3">
                  <c:v>5.7819800002018142E-3</c:v>
                </c:pt>
                <c:pt idx="4">
                  <c:v>5.3642243771505838E-2</c:v>
                </c:pt>
                <c:pt idx="5">
                  <c:v>3.9717056336464822E-2</c:v>
                </c:pt>
                <c:pt idx="6">
                  <c:v>8.3833664645159983E-2</c:v>
                </c:pt>
                <c:pt idx="7">
                  <c:v>6.402559005459077E-2</c:v>
                </c:pt>
                <c:pt idx="8">
                  <c:v>4.1674655149796673E-2</c:v>
                </c:pt>
                <c:pt idx="9">
                  <c:v>2.2098667016478137E-2</c:v>
                </c:pt>
                <c:pt idx="10">
                  <c:v>5.1694735673706624E-2</c:v>
                </c:pt>
                <c:pt idx="11">
                  <c:v>1.8445827993663032E-2</c:v>
                </c:pt>
                <c:pt idx="12">
                  <c:v>9.9898083773120358E-2</c:v>
                </c:pt>
                <c:pt idx="13">
                  <c:v>9.0574262620962451E-2</c:v>
                </c:pt>
                <c:pt idx="14">
                  <c:v>5.5963108344012677E-2</c:v>
                </c:pt>
                <c:pt idx="15">
                  <c:v>9.1280612708247139E-2</c:v>
                </c:pt>
                <c:pt idx="16">
                  <c:v>9.9302731556694682E-2</c:v>
                </c:pt>
                <c:pt idx="17">
                  <c:v>3.0645503072622881E-2</c:v>
                </c:pt>
                <c:pt idx="18">
                  <c:v>2.7547653404102885E-2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50-4513-950A-E7469B1122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50-4513-950A-E7469B112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8.50'!$Y$44:$Y$60</c:f>
              <c:numCache>
                <c:formatCode>#,##0</c:formatCode>
                <c:ptCount val="17"/>
                <c:pt idx="0">
                  <c:v>26</c:v>
                </c:pt>
                <c:pt idx="1">
                  <c:v>577</c:v>
                </c:pt>
                <c:pt idx="2">
                  <c:v>2313</c:v>
                </c:pt>
                <c:pt idx="3">
                  <c:v>5110</c:v>
                </c:pt>
                <c:pt idx="4">
                  <c:v>7018</c:v>
                </c:pt>
                <c:pt idx="5">
                  <c:v>6757</c:v>
                </c:pt>
                <c:pt idx="6">
                  <c:v>5555</c:v>
                </c:pt>
                <c:pt idx="7">
                  <c:v>4815</c:v>
                </c:pt>
                <c:pt idx="8">
                  <c:v>4951</c:v>
                </c:pt>
                <c:pt idx="9">
                  <c:v>3978</c:v>
                </c:pt>
                <c:pt idx="10">
                  <c:v>3458</c:v>
                </c:pt>
                <c:pt idx="11">
                  <c:v>2463</c:v>
                </c:pt>
                <c:pt idx="12">
                  <c:v>1340</c:v>
                </c:pt>
                <c:pt idx="13">
                  <c:v>592</c:v>
                </c:pt>
                <c:pt idx="14">
                  <c:v>202</c:v>
                </c:pt>
                <c:pt idx="15">
                  <c:v>119</c:v>
                </c:pt>
                <c:pt idx="1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AC-4EA0-8E65-E88B3CB2999E}"/>
            </c:ext>
          </c:extLst>
        </c:ser>
        <c:ser>
          <c:idx val="1"/>
          <c:order val="1"/>
          <c:tx>
            <c:strRef>
              <c:f>'Table 8.50'!$S$62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8.50'!$Y$63:$Y$79</c:f>
              <c:numCache>
                <c:formatCode>#,##0</c:formatCode>
                <c:ptCount val="17"/>
                <c:pt idx="0">
                  <c:v>30</c:v>
                </c:pt>
                <c:pt idx="1">
                  <c:v>809</c:v>
                </c:pt>
                <c:pt idx="2">
                  <c:v>2626</c:v>
                </c:pt>
                <c:pt idx="3">
                  <c:v>5351</c:v>
                </c:pt>
                <c:pt idx="4">
                  <c:v>7380</c:v>
                </c:pt>
                <c:pt idx="5">
                  <c:v>6413</c:v>
                </c:pt>
                <c:pt idx="6">
                  <c:v>5365</c:v>
                </c:pt>
                <c:pt idx="7">
                  <c:v>4804</c:v>
                </c:pt>
                <c:pt idx="8">
                  <c:v>4894</c:v>
                </c:pt>
                <c:pt idx="9">
                  <c:v>4222</c:v>
                </c:pt>
                <c:pt idx="10">
                  <c:v>3633</c:v>
                </c:pt>
                <c:pt idx="11">
                  <c:v>2341</c:v>
                </c:pt>
                <c:pt idx="12">
                  <c:v>1113</c:v>
                </c:pt>
                <c:pt idx="13">
                  <c:v>374</c:v>
                </c:pt>
                <c:pt idx="14">
                  <c:v>184</c:v>
                </c:pt>
                <c:pt idx="15">
                  <c:v>123</c:v>
                </c:pt>
                <c:pt idx="16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AC-4EA0-8E65-E88B3CB29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8.50'!$Y$83:$Y$90</c:f>
              <c:numCache>
                <c:formatCode>#,##0</c:formatCode>
                <c:ptCount val="8"/>
                <c:pt idx="0">
                  <c:v>5513</c:v>
                </c:pt>
                <c:pt idx="1">
                  <c:v>7554</c:v>
                </c:pt>
                <c:pt idx="2">
                  <c:v>4381</c:v>
                </c:pt>
                <c:pt idx="3">
                  <c:v>2064</c:v>
                </c:pt>
                <c:pt idx="4">
                  <c:v>2732</c:v>
                </c:pt>
                <c:pt idx="5">
                  <c:v>2133</c:v>
                </c:pt>
                <c:pt idx="6">
                  <c:v>1674</c:v>
                </c:pt>
                <c:pt idx="7">
                  <c:v>2504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1-457A-8079-BB4BBB49E7D3}"/>
            </c:ext>
          </c:extLst>
        </c:ser>
        <c:ser>
          <c:idx val="1"/>
          <c:order val="1"/>
          <c:tx>
            <c:strRef>
              <c:f>'Table 8.50'!$S$92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8.50'!$Y$93:$Y$100</c:f>
              <c:numCache>
                <c:formatCode>#,##0</c:formatCode>
                <c:ptCount val="8"/>
                <c:pt idx="0">
                  <c:v>3848</c:v>
                </c:pt>
                <c:pt idx="1">
                  <c:v>9472</c:v>
                </c:pt>
                <c:pt idx="2">
                  <c:v>824</c:v>
                </c:pt>
                <c:pt idx="3">
                  <c:v>3381</c:v>
                </c:pt>
                <c:pt idx="4">
                  <c:v>6943</c:v>
                </c:pt>
                <c:pt idx="5">
                  <c:v>3226</c:v>
                </c:pt>
                <c:pt idx="6">
                  <c:v>187</c:v>
                </c:pt>
                <c:pt idx="7">
                  <c:v>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1-457A-8079-BB4BBB49E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8.1'!$U$8:$Y$8</c:f>
              <c:numCache>
                <c:formatCode>General</c:formatCode>
                <c:ptCount val="5"/>
                <c:pt idx="0">
                  <c:v>25000</c:v>
                </c:pt>
                <c:pt idx="1">
                  <c:v>24590</c:v>
                </c:pt>
                <c:pt idx="2">
                  <c:v>27015.43</c:v>
                </c:pt>
                <c:pt idx="3">
                  <c:v>27493.3</c:v>
                </c:pt>
                <c:pt idx="4">
                  <c:v>27435.74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4-42F0-8710-2B9EFFEC0D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24-42F0-8710-2B9EFFEC0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8.5'!$T$8:$Y$8</c:f>
              <c:numCache>
                <c:formatCode>General</c:formatCode>
                <c:ptCount val="6"/>
                <c:pt idx="0">
                  <c:v>28500.26</c:v>
                </c:pt>
                <c:pt idx="1">
                  <c:v>28614.400000000001</c:v>
                </c:pt>
                <c:pt idx="2">
                  <c:v>28219.63</c:v>
                </c:pt>
                <c:pt idx="3">
                  <c:v>30000</c:v>
                </c:pt>
                <c:pt idx="4">
                  <c:v>32346</c:v>
                </c:pt>
                <c:pt idx="5">
                  <c:v>32132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6B-4031-AE0A-DD0A67DCBD0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6B-4031-AE0A-DD0A67DCB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Moonee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8.50'!$T$8:$Y$8</c:f>
              <c:numCache>
                <c:formatCode>General</c:formatCode>
                <c:ptCount val="6"/>
                <c:pt idx="0">
                  <c:v>41388</c:v>
                </c:pt>
                <c:pt idx="1">
                  <c:v>42209.96</c:v>
                </c:pt>
                <c:pt idx="2">
                  <c:v>42553</c:v>
                </c:pt>
                <c:pt idx="3">
                  <c:v>44640.05</c:v>
                </c:pt>
                <c:pt idx="4">
                  <c:v>46267</c:v>
                </c:pt>
                <c:pt idx="5">
                  <c:v>47325.5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D9-4D58-AB2D-ED7EA76EBB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D9-4D58-AB2D-ED7EA76EB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8.51'!$U$4:$Y$4</c:f>
              <c:numCache>
                <c:formatCode>#,##0</c:formatCode>
                <c:ptCount val="5"/>
                <c:pt idx="0">
                  <c:v>22075</c:v>
                </c:pt>
                <c:pt idx="1">
                  <c:v>22467</c:v>
                </c:pt>
                <c:pt idx="2">
                  <c:v>23140</c:v>
                </c:pt>
                <c:pt idx="3">
                  <c:v>23334</c:v>
                </c:pt>
                <c:pt idx="4">
                  <c:v>25292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7-4EEE-9214-D7B90DC5DB3B}"/>
            </c:ext>
          </c:extLst>
        </c:ser>
        <c:ser>
          <c:idx val="1"/>
          <c:order val="1"/>
          <c:tx>
            <c:strRef>
              <c:f>'Table 8.51'!$S$7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8.51'!$U$7:$Y$7</c:f>
              <c:numCache>
                <c:formatCode>#,##0</c:formatCode>
                <c:ptCount val="5"/>
                <c:pt idx="0">
                  <c:v>16177</c:v>
                </c:pt>
                <c:pt idx="1">
                  <c:v>16486</c:v>
                </c:pt>
                <c:pt idx="2">
                  <c:v>16835</c:v>
                </c:pt>
                <c:pt idx="3">
                  <c:v>17139</c:v>
                </c:pt>
                <c:pt idx="4">
                  <c:v>18259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B7-4EEE-9214-D7B90DC5DB3B}"/>
            </c:ext>
          </c:extLst>
        </c:ser>
        <c:ser>
          <c:idx val="2"/>
          <c:order val="2"/>
          <c:tx>
            <c:strRef>
              <c:f>'Table 8.51'!$S$11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8.51'!$U$11:$Y$11</c:f>
              <c:numCache>
                <c:formatCode>#,##0</c:formatCode>
                <c:ptCount val="5"/>
                <c:pt idx="0">
                  <c:v>19640</c:v>
                </c:pt>
                <c:pt idx="1">
                  <c:v>19969</c:v>
                </c:pt>
                <c:pt idx="2">
                  <c:v>20653</c:v>
                </c:pt>
                <c:pt idx="3">
                  <c:v>20884</c:v>
                </c:pt>
                <c:pt idx="4">
                  <c:v>22662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B7-4EEE-9214-D7B90DC5DB3B}"/>
            </c:ext>
          </c:extLst>
        </c:ser>
        <c:ser>
          <c:idx val="3"/>
          <c:order val="3"/>
          <c:tx>
            <c:strRef>
              <c:f>'Table 8.51'!$S$12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8.51'!$U$12:$Y$12</c:f>
              <c:numCache>
                <c:formatCode>#,##0</c:formatCode>
                <c:ptCount val="5"/>
                <c:pt idx="0">
                  <c:v>2438</c:v>
                </c:pt>
                <c:pt idx="1">
                  <c:v>2501</c:v>
                </c:pt>
                <c:pt idx="2">
                  <c:v>2484</c:v>
                </c:pt>
                <c:pt idx="3">
                  <c:v>2447</c:v>
                </c:pt>
                <c:pt idx="4">
                  <c:v>2630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B7-4EEE-9214-D7B90DC5D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Moorabool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8.51'!$AA$15:$AA$33</c:f>
              <c:numCache>
                <c:formatCode>0.0%</c:formatCode>
                <c:ptCount val="19"/>
                <c:pt idx="0">
                  <c:v>2.7281353787758974E-2</c:v>
                </c:pt>
                <c:pt idx="1">
                  <c:v>4.3492013284833148E-3</c:v>
                </c:pt>
                <c:pt idx="2">
                  <c:v>5.5472086035109919E-2</c:v>
                </c:pt>
                <c:pt idx="3">
                  <c:v>8.1448679424323892E-3</c:v>
                </c:pt>
                <c:pt idx="4">
                  <c:v>9.8054720860351094E-2</c:v>
                </c:pt>
                <c:pt idx="5">
                  <c:v>3.5782065475249092E-2</c:v>
                </c:pt>
                <c:pt idx="6">
                  <c:v>8.267436343507828E-2</c:v>
                </c:pt>
                <c:pt idx="7">
                  <c:v>5.4681322157203859E-2</c:v>
                </c:pt>
                <c:pt idx="8">
                  <c:v>6.4328641467657752E-2</c:v>
                </c:pt>
                <c:pt idx="9">
                  <c:v>1.0240392218883442E-2</c:v>
                </c:pt>
                <c:pt idx="10">
                  <c:v>3.1670093310137593E-2</c:v>
                </c:pt>
                <c:pt idx="11">
                  <c:v>1.6606041436027202E-2</c:v>
                </c:pt>
                <c:pt idx="12">
                  <c:v>5.3969634667088408E-2</c:v>
                </c:pt>
                <c:pt idx="13">
                  <c:v>7.1999051083346519E-2</c:v>
                </c:pt>
                <c:pt idx="14">
                  <c:v>6.7452158785386684E-2</c:v>
                </c:pt>
                <c:pt idx="15">
                  <c:v>8.3465127312984347E-2</c:v>
                </c:pt>
                <c:pt idx="16">
                  <c:v>9.7540724339712156E-2</c:v>
                </c:pt>
                <c:pt idx="17">
                  <c:v>2.2220464969160209E-2</c:v>
                </c:pt>
                <c:pt idx="18">
                  <c:v>3.2579471769729557E-2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49-4525-842D-DA366D47435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49-4525-842D-DA366D474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8.51'!$Y$44:$Y$60</c:f>
              <c:numCache>
                <c:formatCode>#,##0</c:formatCode>
                <c:ptCount val="17"/>
                <c:pt idx="0">
                  <c:v>0</c:v>
                </c:pt>
                <c:pt idx="1">
                  <c:v>322</c:v>
                </c:pt>
                <c:pt idx="2">
                  <c:v>811</c:v>
                </c:pt>
                <c:pt idx="3">
                  <c:v>1242</c:v>
                </c:pt>
                <c:pt idx="4">
                  <c:v>1345</c:v>
                </c:pt>
                <c:pt idx="5">
                  <c:v>1341</c:v>
                </c:pt>
                <c:pt idx="6">
                  <c:v>1349</c:v>
                </c:pt>
                <c:pt idx="7">
                  <c:v>1347</c:v>
                </c:pt>
                <c:pt idx="8">
                  <c:v>1435</c:v>
                </c:pt>
                <c:pt idx="9">
                  <c:v>1294</c:v>
                </c:pt>
                <c:pt idx="10">
                  <c:v>1198</c:v>
                </c:pt>
                <c:pt idx="11">
                  <c:v>827</c:v>
                </c:pt>
                <c:pt idx="12">
                  <c:v>460</c:v>
                </c:pt>
                <c:pt idx="13">
                  <c:v>174</c:v>
                </c:pt>
                <c:pt idx="14">
                  <c:v>65</c:v>
                </c:pt>
                <c:pt idx="15">
                  <c:v>35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3-4A04-B432-C650135A1B4C}"/>
            </c:ext>
          </c:extLst>
        </c:ser>
        <c:ser>
          <c:idx val="1"/>
          <c:order val="1"/>
          <c:tx>
            <c:strRef>
              <c:f>'Table 8.51'!$S$62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8.51'!$Y$63:$Y$79</c:f>
              <c:numCache>
                <c:formatCode>#,##0</c:formatCode>
                <c:ptCount val="17"/>
                <c:pt idx="0">
                  <c:v>15</c:v>
                </c:pt>
                <c:pt idx="1">
                  <c:v>357</c:v>
                </c:pt>
                <c:pt idx="2">
                  <c:v>842</c:v>
                </c:pt>
                <c:pt idx="3">
                  <c:v>1145</c:v>
                </c:pt>
                <c:pt idx="4">
                  <c:v>1206</c:v>
                </c:pt>
                <c:pt idx="5">
                  <c:v>1200</c:v>
                </c:pt>
                <c:pt idx="6">
                  <c:v>1196</c:v>
                </c:pt>
                <c:pt idx="7">
                  <c:v>1190</c:v>
                </c:pt>
                <c:pt idx="8">
                  <c:v>1425</c:v>
                </c:pt>
                <c:pt idx="9">
                  <c:v>1283</c:v>
                </c:pt>
                <c:pt idx="10">
                  <c:v>1030</c:v>
                </c:pt>
                <c:pt idx="11">
                  <c:v>678</c:v>
                </c:pt>
                <c:pt idx="12">
                  <c:v>278</c:v>
                </c:pt>
                <c:pt idx="13">
                  <c:v>96</c:v>
                </c:pt>
                <c:pt idx="14">
                  <c:v>34</c:v>
                </c:pt>
                <c:pt idx="15">
                  <c:v>22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B3-4A04-B432-C650135A1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8.51'!$Y$83:$Y$90</c:f>
              <c:numCache>
                <c:formatCode>#,##0</c:formatCode>
                <c:ptCount val="8"/>
                <c:pt idx="0">
                  <c:v>1152</c:v>
                </c:pt>
                <c:pt idx="1">
                  <c:v>970</c:v>
                </c:pt>
                <c:pt idx="2">
                  <c:v>2049</c:v>
                </c:pt>
                <c:pt idx="3">
                  <c:v>524</c:v>
                </c:pt>
                <c:pt idx="4">
                  <c:v>470</c:v>
                </c:pt>
                <c:pt idx="5">
                  <c:v>364</c:v>
                </c:pt>
                <c:pt idx="6">
                  <c:v>1297</c:v>
                </c:pt>
                <c:pt idx="7">
                  <c:v>1036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7-4DE9-869D-A1E346D78E12}"/>
            </c:ext>
          </c:extLst>
        </c:ser>
        <c:ser>
          <c:idx val="1"/>
          <c:order val="1"/>
          <c:tx>
            <c:strRef>
              <c:f>'Table 8.51'!$S$92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8.51'!$Y$93:$Y$100</c:f>
              <c:numCache>
                <c:formatCode>#,##0</c:formatCode>
                <c:ptCount val="8"/>
                <c:pt idx="0">
                  <c:v>780</c:v>
                </c:pt>
                <c:pt idx="1">
                  <c:v>1679</c:v>
                </c:pt>
                <c:pt idx="2">
                  <c:v>344</c:v>
                </c:pt>
                <c:pt idx="3">
                  <c:v>1266</c:v>
                </c:pt>
                <c:pt idx="4">
                  <c:v>1758</c:v>
                </c:pt>
                <c:pt idx="5">
                  <c:v>799</c:v>
                </c:pt>
                <c:pt idx="6">
                  <c:v>122</c:v>
                </c:pt>
                <c:pt idx="7">
                  <c:v>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7-4DE9-869D-A1E346D78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Moorabool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8.51'!$U$8:$Y$8</c:f>
              <c:numCache>
                <c:formatCode>General</c:formatCode>
                <c:ptCount val="5"/>
                <c:pt idx="0">
                  <c:v>40602</c:v>
                </c:pt>
                <c:pt idx="1">
                  <c:v>40928</c:v>
                </c:pt>
                <c:pt idx="2">
                  <c:v>42821.24</c:v>
                </c:pt>
                <c:pt idx="3">
                  <c:v>44449.11</c:v>
                </c:pt>
                <c:pt idx="4">
                  <c:v>45562.720000000001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F5-4A9D-B254-FB9B83C0EEC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F5-4A9D-B254-FB9B83C0E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8.51'!$T$4:$Y$4</c:f>
              <c:numCache>
                <c:formatCode>#,##0</c:formatCode>
                <c:ptCount val="6"/>
                <c:pt idx="0">
                  <c:v>21531</c:v>
                </c:pt>
                <c:pt idx="1">
                  <c:v>22075</c:v>
                </c:pt>
                <c:pt idx="2">
                  <c:v>22467</c:v>
                </c:pt>
                <c:pt idx="3">
                  <c:v>23140</c:v>
                </c:pt>
                <c:pt idx="4">
                  <c:v>23334</c:v>
                </c:pt>
                <c:pt idx="5">
                  <c:v>25292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86-4D0D-BCBD-69E1C5A013E3}"/>
            </c:ext>
          </c:extLst>
        </c:ser>
        <c:ser>
          <c:idx val="1"/>
          <c:order val="1"/>
          <c:tx>
            <c:strRef>
              <c:f>'Table 8.51'!$S$7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8.51'!$T$7:$Y$7</c:f>
              <c:numCache>
                <c:formatCode>#,##0</c:formatCode>
                <c:ptCount val="6"/>
                <c:pt idx="0">
                  <c:v>15802</c:v>
                </c:pt>
                <c:pt idx="1">
                  <c:v>16177</c:v>
                </c:pt>
                <c:pt idx="2">
                  <c:v>16486</c:v>
                </c:pt>
                <c:pt idx="3">
                  <c:v>16835</c:v>
                </c:pt>
                <c:pt idx="4">
                  <c:v>17139</c:v>
                </c:pt>
                <c:pt idx="5">
                  <c:v>18259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86-4D0D-BCBD-69E1C5A013E3}"/>
            </c:ext>
          </c:extLst>
        </c:ser>
        <c:ser>
          <c:idx val="2"/>
          <c:order val="2"/>
          <c:tx>
            <c:strRef>
              <c:f>'Table 8.51'!$S$11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8.51'!$T$11:$Y$11</c:f>
              <c:numCache>
                <c:formatCode>#,##0</c:formatCode>
                <c:ptCount val="6"/>
                <c:pt idx="0">
                  <c:v>19083</c:v>
                </c:pt>
                <c:pt idx="1">
                  <c:v>19640</c:v>
                </c:pt>
                <c:pt idx="2">
                  <c:v>19969</c:v>
                </c:pt>
                <c:pt idx="3">
                  <c:v>20653</c:v>
                </c:pt>
                <c:pt idx="4">
                  <c:v>20884</c:v>
                </c:pt>
                <c:pt idx="5">
                  <c:v>22662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86-4D0D-BCBD-69E1C5A013E3}"/>
            </c:ext>
          </c:extLst>
        </c:ser>
        <c:ser>
          <c:idx val="3"/>
          <c:order val="3"/>
          <c:tx>
            <c:strRef>
              <c:f>'Table 8.51'!$S$12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8.51'!$T$12:$Y$12</c:f>
              <c:numCache>
                <c:formatCode>#,##0</c:formatCode>
                <c:ptCount val="6"/>
                <c:pt idx="0">
                  <c:v>2446</c:v>
                </c:pt>
                <c:pt idx="1">
                  <c:v>2438</c:v>
                </c:pt>
                <c:pt idx="2">
                  <c:v>2501</c:v>
                </c:pt>
                <c:pt idx="3">
                  <c:v>2484</c:v>
                </c:pt>
                <c:pt idx="4">
                  <c:v>2447</c:v>
                </c:pt>
                <c:pt idx="5">
                  <c:v>2630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86-4D0D-BCBD-69E1C5A01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Moorabool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8.51'!$AA$15:$AA$33</c:f>
              <c:numCache>
                <c:formatCode>0.0%</c:formatCode>
                <c:ptCount val="19"/>
                <c:pt idx="0">
                  <c:v>2.7281353787758974E-2</c:v>
                </c:pt>
                <c:pt idx="1">
                  <c:v>4.3492013284833148E-3</c:v>
                </c:pt>
                <c:pt idx="2">
                  <c:v>5.5472086035109919E-2</c:v>
                </c:pt>
                <c:pt idx="3">
                  <c:v>8.1448679424323892E-3</c:v>
                </c:pt>
                <c:pt idx="4">
                  <c:v>9.8054720860351094E-2</c:v>
                </c:pt>
                <c:pt idx="5">
                  <c:v>3.5782065475249092E-2</c:v>
                </c:pt>
                <c:pt idx="6">
                  <c:v>8.267436343507828E-2</c:v>
                </c:pt>
                <c:pt idx="7">
                  <c:v>5.4681322157203859E-2</c:v>
                </c:pt>
                <c:pt idx="8">
                  <c:v>6.4328641467657752E-2</c:v>
                </c:pt>
                <c:pt idx="9">
                  <c:v>1.0240392218883442E-2</c:v>
                </c:pt>
                <c:pt idx="10">
                  <c:v>3.1670093310137593E-2</c:v>
                </c:pt>
                <c:pt idx="11">
                  <c:v>1.6606041436027202E-2</c:v>
                </c:pt>
                <c:pt idx="12">
                  <c:v>5.3969634667088408E-2</c:v>
                </c:pt>
                <c:pt idx="13">
                  <c:v>7.1999051083346519E-2</c:v>
                </c:pt>
                <c:pt idx="14">
                  <c:v>6.7452158785386684E-2</c:v>
                </c:pt>
                <c:pt idx="15">
                  <c:v>8.3465127312984347E-2</c:v>
                </c:pt>
                <c:pt idx="16">
                  <c:v>9.7540724339712156E-2</c:v>
                </c:pt>
                <c:pt idx="17">
                  <c:v>2.2220464969160209E-2</c:v>
                </c:pt>
                <c:pt idx="18">
                  <c:v>3.2579471769729557E-2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D-48AD-A82B-A36AA8BAA42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D-48AD-A82B-A36AA8BAA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8.51'!$Y$44:$Y$60</c:f>
              <c:numCache>
                <c:formatCode>#,##0</c:formatCode>
                <c:ptCount val="17"/>
                <c:pt idx="0">
                  <c:v>0</c:v>
                </c:pt>
                <c:pt idx="1">
                  <c:v>322</c:v>
                </c:pt>
                <c:pt idx="2">
                  <c:v>811</c:v>
                </c:pt>
                <c:pt idx="3">
                  <c:v>1242</c:v>
                </c:pt>
                <c:pt idx="4">
                  <c:v>1345</c:v>
                </c:pt>
                <c:pt idx="5">
                  <c:v>1341</c:v>
                </c:pt>
                <c:pt idx="6">
                  <c:v>1349</c:v>
                </c:pt>
                <c:pt idx="7">
                  <c:v>1347</c:v>
                </c:pt>
                <c:pt idx="8">
                  <c:v>1435</c:v>
                </c:pt>
                <c:pt idx="9">
                  <c:v>1294</c:v>
                </c:pt>
                <c:pt idx="10">
                  <c:v>1198</c:v>
                </c:pt>
                <c:pt idx="11">
                  <c:v>827</c:v>
                </c:pt>
                <c:pt idx="12">
                  <c:v>460</c:v>
                </c:pt>
                <c:pt idx="13">
                  <c:v>174</c:v>
                </c:pt>
                <c:pt idx="14">
                  <c:v>65</c:v>
                </c:pt>
                <c:pt idx="15">
                  <c:v>35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30-44FE-A2A5-90280BA83A07}"/>
            </c:ext>
          </c:extLst>
        </c:ser>
        <c:ser>
          <c:idx val="1"/>
          <c:order val="1"/>
          <c:tx>
            <c:strRef>
              <c:f>'Table 8.51'!$S$62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8.51'!$Y$63:$Y$79</c:f>
              <c:numCache>
                <c:formatCode>#,##0</c:formatCode>
                <c:ptCount val="17"/>
                <c:pt idx="0">
                  <c:v>15</c:v>
                </c:pt>
                <c:pt idx="1">
                  <c:v>357</c:v>
                </c:pt>
                <c:pt idx="2">
                  <c:v>842</c:v>
                </c:pt>
                <c:pt idx="3">
                  <c:v>1145</c:v>
                </c:pt>
                <c:pt idx="4">
                  <c:v>1206</c:v>
                </c:pt>
                <c:pt idx="5">
                  <c:v>1200</c:v>
                </c:pt>
                <c:pt idx="6">
                  <c:v>1196</c:v>
                </c:pt>
                <c:pt idx="7">
                  <c:v>1190</c:v>
                </c:pt>
                <c:pt idx="8">
                  <c:v>1425</c:v>
                </c:pt>
                <c:pt idx="9">
                  <c:v>1283</c:v>
                </c:pt>
                <c:pt idx="10">
                  <c:v>1030</c:v>
                </c:pt>
                <c:pt idx="11">
                  <c:v>678</c:v>
                </c:pt>
                <c:pt idx="12">
                  <c:v>278</c:v>
                </c:pt>
                <c:pt idx="13">
                  <c:v>96</c:v>
                </c:pt>
                <c:pt idx="14">
                  <c:v>34</c:v>
                </c:pt>
                <c:pt idx="15">
                  <c:v>22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30-44FE-A2A5-90280BA83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8.51'!$Y$83:$Y$90</c:f>
              <c:numCache>
                <c:formatCode>#,##0</c:formatCode>
                <c:ptCount val="8"/>
                <c:pt idx="0">
                  <c:v>1152</c:v>
                </c:pt>
                <c:pt idx="1">
                  <c:v>970</c:v>
                </c:pt>
                <c:pt idx="2">
                  <c:v>2049</c:v>
                </c:pt>
                <c:pt idx="3">
                  <c:v>524</c:v>
                </c:pt>
                <c:pt idx="4">
                  <c:v>470</c:v>
                </c:pt>
                <c:pt idx="5">
                  <c:v>364</c:v>
                </c:pt>
                <c:pt idx="6">
                  <c:v>1297</c:v>
                </c:pt>
                <c:pt idx="7">
                  <c:v>1036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7-44A7-B970-3B629B61B57F}"/>
            </c:ext>
          </c:extLst>
        </c:ser>
        <c:ser>
          <c:idx val="1"/>
          <c:order val="1"/>
          <c:tx>
            <c:strRef>
              <c:f>'Table 8.51'!$S$92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8.51'!$Y$93:$Y$100</c:f>
              <c:numCache>
                <c:formatCode>#,##0</c:formatCode>
                <c:ptCount val="8"/>
                <c:pt idx="0">
                  <c:v>780</c:v>
                </c:pt>
                <c:pt idx="1">
                  <c:v>1679</c:v>
                </c:pt>
                <c:pt idx="2">
                  <c:v>344</c:v>
                </c:pt>
                <c:pt idx="3">
                  <c:v>1266</c:v>
                </c:pt>
                <c:pt idx="4">
                  <c:v>1758</c:v>
                </c:pt>
                <c:pt idx="5">
                  <c:v>799</c:v>
                </c:pt>
                <c:pt idx="6">
                  <c:v>122</c:v>
                </c:pt>
                <c:pt idx="7">
                  <c:v>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7-44A7-B970-3B629B61B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8.6'!$U$4:$Y$4</c:f>
              <c:numCache>
                <c:formatCode>#,##0</c:formatCode>
                <c:ptCount val="5"/>
                <c:pt idx="0">
                  <c:v>33397</c:v>
                </c:pt>
                <c:pt idx="1">
                  <c:v>34423</c:v>
                </c:pt>
                <c:pt idx="2">
                  <c:v>34818</c:v>
                </c:pt>
                <c:pt idx="3">
                  <c:v>35558</c:v>
                </c:pt>
                <c:pt idx="4">
                  <c:v>37715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C3-4D1B-A2F7-FA3449176029}"/>
            </c:ext>
          </c:extLst>
        </c:ser>
        <c:ser>
          <c:idx val="1"/>
          <c:order val="1"/>
          <c:tx>
            <c:strRef>
              <c:f>'Table 8.6'!$S$7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8.6'!$U$7:$Y$7</c:f>
              <c:numCache>
                <c:formatCode>#,##0</c:formatCode>
                <c:ptCount val="5"/>
                <c:pt idx="0">
                  <c:v>24099</c:v>
                </c:pt>
                <c:pt idx="1">
                  <c:v>24565</c:v>
                </c:pt>
                <c:pt idx="2">
                  <c:v>24784</c:v>
                </c:pt>
                <c:pt idx="3">
                  <c:v>25532</c:v>
                </c:pt>
                <c:pt idx="4">
                  <c:v>26717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3-4D1B-A2F7-FA3449176029}"/>
            </c:ext>
          </c:extLst>
        </c:ser>
        <c:ser>
          <c:idx val="2"/>
          <c:order val="2"/>
          <c:tx>
            <c:strRef>
              <c:f>'Table 8.6'!$S$11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8.6'!$U$11:$Y$11</c:f>
              <c:numCache>
                <c:formatCode>#,##0</c:formatCode>
                <c:ptCount val="5"/>
                <c:pt idx="0">
                  <c:v>27651</c:v>
                </c:pt>
                <c:pt idx="1">
                  <c:v>28673</c:v>
                </c:pt>
                <c:pt idx="2">
                  <c:v>29214</c:v>
                </c:pt>
                <c:pt idx="3">
                  <c:v>29942</c:v>
                </c:pt>
                <c:pt idx="4">
                  <c:v>31831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3-4D1B-A2F7-FA3449176029}"/>
            </c:ext>
          </c:extLst>
        </c:ser>
        <c:ser>
          <c:idx val="3"/>
          <c:order val="3"/>
          <c:tx>
            <c:strRef>
              <c:f>'Table 8.6'!$S$12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8.6'!$U$12:$Y$12</c:f>
              <c:numCache>
                <c:formatCode>#,##0</c:formatCode>
                <c:ptCount val="5"/>
                <c:pt idx="0">
                  <c:v>5749</c:v>
                </c:pt>
                <c:pt idx="1">
                  <c:v>5751</c:v>
                </c:pt>
                <c:pt idx="2">
                  <c:v>5601</c:v>
                </c:pt>
                <c:pt idx="3">
                  <c:v>5614</c:v>
                </c:pt>
                <c:pt idx="4">
                  <c:v>5884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3-4D1B-A2F7-FA3449176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Moorabool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8.51'!$T$8:$Y$8</c:f>
              <c:numCache>
                <c:formatCode>General</c:formatCode>
                <c:ptCount val="6"/>
                <c:pt idx="0">
                  <c:v>38897</c:v>
                </c:pt>
                <c:pt idx="1">
                  <c:v>40602</c:v>
                </c:pt>
                <c:pt idx="2">
                  <c:v>40928</c:v>
                </c:pt>
                <c:pt idx="3">
                  <c:v>42821.24</c:v>
                </c:pt>
                <c:pt idx="4">
                  <c:v>44449.11</c:v>
                </c:pt>
                <c:pt idx="5">
                  <c:v>45562.720000000001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A5-4B9A-B1A3-8BEABA8D3F6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A5-4B9A-B1A3-8BEABA8D3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8.52'!$U$4:$Y$4</c:f>
              <c:numCache>
                <c:formatCode>#,##0</c:formatCode>
                <c:ptCount val="5"/>
                <c:pt idx="0">
                  <c:v>128552</c:v>
                </c:pt>
                <c:pt idx="1">
                  <c:v>131010</c:v>
                </c:pt>
                <c:pt idx="2">
                  <c:v>134183</c:v>
                </c:pt>
                <c:pt idx="3">
                  <c:v>139301</c:v>
                </c:pt>
                <c:pt idx="4">
                  <c:v>149539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E3-4B12-893B-9B1F1C7B23F4}"/>
            </c:ext>
          </c:extLst>
        </c:ser>
        <c:ser>
          <c:idx val="1"/>
          <c:order val="1"/>
          <c:tx>
            <c:strRef>
              <c:f>'Table 8.52'!$S$7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8.52'!$U$7:$Y$7</c:f>
              <c:numCache>
                <c:formatCode>#,##0</c:formatCode>
                <c:ptCount val="5"/>
                <c:pt idx="0">
                  <c:v>90068</c:v>
                </c:pt>
                <c:pt idx="1">
                  <c:v>91722</c:v>
                </c:pt>
                <c:pt idx="2">
                  <c:v>93161</c:v>
                </c:pt>
                <c:pt idx="3">
                  <c:v>96354</c:v>
                </c:pt>
                <c:pt idx="4">
                  <c:v>101317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E3-4B12-893B-9B1F1C7B23F4}"/>
            </c:ext>
          </c:extLst>
        </c:ser>
        <c:ser>
          <c:idx val="2"/>
          <c:order val="2"/>
          <c:tx>
            <c:strRef>
              <c:f>'Table 8.52'!$S$11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8.52'!$U$11:$Y$11</c:f>
              <c:numCache>
                <c:formatCode>#,##0</c:formatCode>
                <c:ptCount val="5"/>
                <c:pt idx="0">
                  <c:v>115872</c:v>
                </c:pt>
                <c:pt idx="1">
                  <c:v>118037</c:v>
                </c:pt>
                <c:pt idx="2">
                  <c:v>121242</c:v>
                </c:pt>
                <c:pt idx="3">
                  <c:v>125490</c:v>
                </c:pt>
                <c:pt idx="4">
                  <c:v>134721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E3-4B12-893B-9B1F1C7B23F4}"/>
            </c:ext>
          </c:extLst>
        </c:ser>
        <c:ser>
          <c:idx val="3"/>
          <c:order val="3"/>
          <c:tx>
            <c:strRef>
              <c:f>'Table 8.52'!$S$12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8.52'!$U$12:$Y$12</c:f>
              <c:numCache>
                <c:formatCode>#,##0</c:formatCode>
                <c:ptCount val="5"/>
                <c:pt idx="0">
                  <c:v>12680</c:v>
                </c:pt>
                <c:pt idx="1">
                  <c:v>12973</c:v>
                </c:pt>
                <c:pt idx="2">
                  <c:v>12941</c:v>
                </c:pt>
                <c:pt idx="3">
                  <c:v>13811</c:v>
                </c:pt>
                <c:pt idx="4">
                  <c:v>14818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E3-4B12-893B-9B1F1C7B2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Moreland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8.52'!$AA$15:$AA$33</c:f>
              <c:numCache>
                <c:formatCode>0.0%</c:formatCode>
                <c:ptCount val="19"/>
                <c:pt idx="0">
                  <c:v>5.6105765051257528E-3</c:v>
                </c:pt>
                <c:pt idx="1">
                  <c:v>1.1368271822066484E-3</c:v>
                </c:pt>
                <c:pt idx="2">
                  <c:v>4.1520941025418118E-2</c:v>
                </c:pt>
                <c:pt idx="3">
                  <c:v>6.0251840656952368E-3</c:v>
                </c:pt>
                <c:pt idx="4">
                  <c:v>4.4677308260721284E-2</c:v>
                </c:pt>
                <c:pt idx="5">
                  <c:v>3.6037421675950754E-2</c:v>
                </c:pt>
                <c:pt idx="6">
                  <c:v>7.6749209236386493E-2</c:v>
                </c:pt>
                <c:pt idx="7">
                  <c:v>8.3844348297099747E-2</c:v>
                </c:pt>
                <c:pt idx="8">
                  <c:v>3.1470051290967575E-2</c:v>
                </c:pt>
                <c:pt idx="9">
                  <c:v>2.8768414928547068E-2</c:v>
                </c:pt>
                <c:pt idx="10">
                  <c:v>4.3486983328763731E-2</c:v>
                </c:pt>
                <c:pt idx="11">
                  <c:v>1.4150154809113342E-2</c:v>
                </c:pt>
                <c:pt idx="12">
                  <c:v>9.7345842890483425E-2</c:v>
                </c:pt>
                <c:pt idx="13">
                  <c:v>0.10072288834350905</c:v>
                </c:pt>
                <c:pt idx="14">
                  <c:v>5.4139722747911914E-2</c:v>
                </c:pt>
                <c:pt idx="15">
                  <c:v>0.10213389149318906</c:v>
                </c:pt>
                <c:pt idx="16">
                  <c:v>9.8108185824433758E-2</c:v>
                </c:pt>
                <c:pt idx="17">
                  <c:v>2.7691772714810183E-2</c:v>
                </c:pt>
                <c:pt idx="18">
                  <c:v>3.0072422578725281E-2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15-43AA-9E1B-CB885D0370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15-43AA-9E1B-CB885D037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8.52'!$Y$44:$Y$60</c:f>
              <c:numCache>
                <c:formatCode>#,##0</c:formatCode>
                <c:ptCount val="17"/>
                <c:pt idx="0">
                  <c:v>16</c:v>
                </c:pt>
                <c:pt idx="1">
                  <c:v>594</c:v>
                </c:pt>
                <c:pt idx="2">
                  <c:v>2826</c:v>
                </c:pt>
                <c:pt idx="3">
                  <c:v>8074</c:v>
                </c:pt>
                <c:pt idx="4">
                  <c:v>14734</c:v>
                </c:pt>
                <c:pt idx="5">
                  <c:v>13885</c:v>
                </c:pt>
                <c:pt idx="6">
                  <c:v>10069</c:v>
                </c:pt>
                <c:pt idx="7">
                  <c:v>7280</c:v>
                </c:pt>
                <c:pt idx="8">
                  <c:v>5975</c:v>
                </c:pt>
                <c:pt idx="9">
                  <c:v>4733</c:v>
                </c:pt>
                <c:pt idx="10">
                  <c:v>3696</c:v>
                </c:pt>
                <c:pt idx="11">
                  <c:v>2380</c:v>
                </c:pt>
                <c:pt idx="12">
                  <c:v>1168</c:v>
                </c:pt>
                <c:pt idx="13">
                  <c:v>363</c:v>
                </c:pt>
                <c:pt idx="14">
                  <c:v>229</c:v>
                </c:pt>
                <c:pt idx="15">
                  <c:v>132</c:v>
                </c:pt>
                <c:pt idx="16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02-4380-B25A-A6F4CB8695A9}"/>
            </c:ext>
          </c:extLst>
        </c:ser>
        <c:ser>
          <c:idx val="1"/>
          <c:order val="1"/>
          <c:tx>
            <c:strRef>
              <c:f>'Table 8.52'!$S$62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8.52'!$Y$63:$Y$79</c:f>
              <c:numCache>
                <c:formatCode>#,##0</c:formatCode>
                <c:ptCount val="17"/>
                <c:pt idx="0">
                  <c:v>17</c:v>
                </c:pt>
                <c:pt idx="1">
                  <c:v>755</c:v>
                </c:pt>
                <c:pt idx="2">
                  <c:v>2795</c:v>
                </c:pt>
                <c:pt idx="3">
                  <c:v>8472</c:v>
                </c:pt>
                <c:pt idx="4">
                  <c:v>14080</c:v>
                </c:pt>
                <c:pt idx="5">
                  <c:v>12565</c:v>
                </c:pt>
                <c:pt idx="6">
                  <c:v>8931</c:v>
                </c:pt>
                <c:pt idx="7">
                  <c:v>6905</c:v>
                </c:pt>
                <c:pt idx="8">
                  <c:v>5984</c:v>
                </c:pt>
                <c:pt idx="9">
                  <c:v>4840</c:v>
                </c:pt>
                <c:pt idx="10">
                  <c:v>3866</c:v>
                </c:pt>
                <c:pt idx="11">
                  <c:v>2264</c:v>
                </c:pt>
                <c:pt idx="12">
                  <c:v>982</c:v>
                </c:pt>
                <c:pt idx="13">
                  <c:v>333</c:v>
                </c:pt>
                <c:pt idx="14">
                  <c:v>200</c:v>
                </c:pt>
                <c:pt idx="15">
                  <c:v>141</c:v>
                </c:pt>
                <c:pt idx="16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02-4380-B25A-A6F4CB869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8.52'!$Y$83:$Y$90</c:f>
              <c:numCache>
                <c:formatCode>#,##0</c:formatCode>
                <c:ptCount val="8"/>
                <c:pt idx="0">
                  <c:v>6015</c:v>
                </c:pt>
                <c:pt idx="1">
                  <c:v>11651</c:v>
                </c:pt>
                <c:pt idx="2">
                  <c:v>6919</c:v>
                </c:pt>
                <c:pt idx="3">
                  <c:v>3343</c:v>
                </c:pt>
                <c:pt idx="4">
                  <c:v>3705</c:v>
                </c:pt>
                <c:pt idx="5">
                  <c:v>2868</c:v>
                </c:pt>
                <c:pt idx="6">
                  <c:v>2462</c:v>
                </c:pt>
                <c:pt idx="7">
                  <c:v>4529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0-4243-88B8-57B60A373682}"/>
            </c:ext>
          </c:extLst>
        </c:ser>
        <c:ser>
          <c:idx val="1"/>
          <c:order val="1"/>
          <c:tx>
            <c:strRef>
              <c:f>'Table 8.52'!$S$92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8.52'!$Y$93:$Y$100</c:f>
              <c:numCache>
                <c:formatCode>#,##0</c:formatCode>
                <c:ptCount val="8"/>
                <c:pt idx="0">
                  <c:v>5012</c:v>
                </c:pt>
                <c:pt idx="1">
                  <c:v>14055</c:v>
                </c:pt>
                <c:pt idx="2">
                  <c:v>1504</c:v>
                </c:pt>
                <c:pt idx="3">
                  <c:v>5396</c:v>
                </c:pt>
                <c:pt idx="4">
                  <c:v>8283</c:v>
                </c:pt>
                <c:pt idx="5">
                  <c:v>4024</c:v>
                </c:pt>
                <c:pt idx="6">
                  <c:v>341</c:v>
                </c:pt>
                <c:pt idx="7">
                  <c:v>1946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0-4243-88B8-57B60A373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Moreland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8.52'!$U$8:$Y$8</c:f>
              <c:numCache>
                <c:formatCode>General</c:formatCode>
                <c:ptCount val="5"/>
                <c:pt idx="0">
                  <c:v>38922.269999999997</c:v>
                </c:pt>
                <c:pt idx="1">
                  <c:v>39185</c:v>
                </c:pt>
                <c:pt idx="2">
                  <c:v>41062.5</c:v>
                </c:pt>
                <c:pt idx="3">
                  <c:v>42865</c:v>
                </c:pt>
                <c:pt idx="4">
                  <c:v>43097.83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A4-4DC2-A599-61965D241B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A4-4DC2-A599-61965D241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8.52'!$T$4:$Y$4</c:f>
              <c:numCache>
                <c:formatCode>#,##0</c:formatCode>
                <c:ptCount val="6"/>
                <c:pt idx="0">
                  <c:v>125777</c:v>
                </c:pt>
                <c:pt idx="1">
                  <c:v>128552</c:v>
                </c:pt>
                <c:pt idx="2">
                  <c:v>131010</c:v>
                </c:pt>
                <c:pt idx="3">
                  <c:v>134183</c:v>
                </c:pt>
                <c:pt idx="4">
                  <c:v>139301</c:v>
                </c:pt>
                <c:pt idx="5">
                  <c:v>149539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AA-4B09-8AF7-5BD579C5A9DB}"/>
            </c:ext>
          </c:extLst>
        </c:ser>
        <c:ser>
          <c:idx val="1"/>
          <c:order val="1"/>
          <c:tx>
            <c:strRef>
              <c:f>'Table 8.52'!$S$7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8.52'!$T$7:$Y$7</c:f>
              <c:numCache>
                <c:formatCode>#,##0</c:formatCode>
                <c:ptCount val="6"/>
                <c:pt idx="0">
                  <c:v>88451</c:v>
                </c:pt>
                <c:pt idx="1">
                  <c:v>90068</c:v>
                </c:pt>
                <c:pt idx="2">
                  <c:v>91722</c:v>
                </c:pt>
                <c:pt idx="3">
                  <c:v>93161</c:v>
                </c:pt>
                <c:pt idx="4">
                  <c:v>96354</c:v>
                </c:pt>
                <c:pt idx="5">
                  <c:v>101317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AA-4B09-8AF7-5BD579C5A9DB}"/>
            </c:ext>
          </c:extLst>
        </c:ser>
        <c:ser>
          <c:idx val="2"/>
          <c:order val="2"/>
          <c:tx>
            <c:strRef>
              <c:f>'Table 8.52'!$S$11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8.52'!$T$11:$Y$11</c:f>
              <c:numCache>
                <c:formatCode>#,##0</c:formatCode>
                <c:ptCount val="6"/>
                <c:pt idx="0">
                  <c:v>113233</c:v>
                </c:pt>
                <c:pt idx="1">
                  <c:v>115872</c:v>
                </c:pt>
                <c:pt idx="2">
                  <c:v>118037</c:v>
                </c:pt>
                <c:pt idx="3">
                  <c:v>121242</c:v>
                </c:pt>
                <c:pt idx="4">
                  <c:v>125490</c:v>
                </c:pt>
                <c:pt idx="5">
                  <c:v>134721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AA-4B09-8AF7-5BD579C5A9DB}"/>
            </c:ext>
          </c:extLst>
        </c:ser>
        <c:ser>
          <c:idx val="3"/>
          <c:order val="3"/>
          <c:tx>
            <c:strRef>
              <c:f>'Table 8.52'!$S$12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8.52'!$T$12:$Y$12</c:f>
              <c:numCache>
                <c:formatCode>#,##0</c:formatCode>
                <c:ptCount val="6"/>
                <c:pt idx="0">
                  <c:v>12544</c:v>
                </c:pt>
                <c:pt idx="1">
                  <c:v>12680</c:v>
                </c:pt>
                <c:pt idx="2">
                  <c:v>12973</c:v>
                </c:pt>
                <c:pt idx="3">
                  <c:v>12941</c:v>
                </c:pt>
                <c:pt idx="4">
                  <c:v>13811</c:v>
                </c:pt>
                <c:pt idx="5">
                  <c:v>14818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AA-4B09-8AF7-5BD579C5A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Moreland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8.52'!$AA$15:$AA$33</c:f>
              <c:numCache>
                <c:formatCode>0.0%</c:formatCode>
                <c:ptCount val="19"/>
                <c:pt idx="0">
                  <c:v>5.6105765051257528E-3</c:v>
                </c:pt>
                <c:pt idx="1">
                  <c:v>1.1368271822066484E-3</c:v>
                </c:pt>
                <c:pt idx="2">
                  <c:v>4.1520941025418118E-2</c:v>
                </c:pt>
                <c:pt idx="3">
                  <c:v>6.0251840656952368E-3</c:v>
                </c:pt>
                <c:pt idx="4">
                  <c:v>4.4677308260721284E-2</c:v>
                </c:pt>
                <c:pt idx="5">
                  <c:v>3.6037421675950754E-2</c:v>
                </c:pt>
                <c:pt idx="6">
                  <c:v>7.6749209236386493E-2</c:v>
                </c:pt>
                <c:pt idx="7">
                  <c:v>8.3844348297099747E-2</c:v>
                </c:pt>
                <c:pt idx="8">
                  <c:v>3.1470051290967575E-2</c:v>
                </c:pt>
                <c:pt idx="9">
                  <c:v>2.8768414928547068E-2</c:v>
                </c:pt>
                <c:pt idx="10">
                  <c:v>4.3486983328763731E-2</c:v>
                </c:pt>
                <c:pt idx="11">
                  <c:v>1.4150154809113342E-2</c:v>
                </c:pt>
                <c:pt idx="12">
                  <c:v>9.7345842890483425E-2</c:v>
                </c:pt>
                <c:pt idx="13">
                  <c:v>0.10072288834350905</c:v>
                </c:pt>
                <c:pt idx="14">
                  <c:v>5.4139722747911914E-2</c:v>
                </c:pt>
                <c:pt idx="15">
                  <c:v>0.10213389149318906</c:v>
                </c:pt>
                <c:pt idx="16">
                  <c:v>9.8108185824433758E-2</c:v>
                </c:pt>
                <c:pt idx="17">
                  <c:v>2.7691772714810183E-2</c:v>
                </c:pt>
                <c:pt idx="18">
                  <c:v>3.0072422578725281E-2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1F-4B13-A14E-FB1C23449BD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1F-4B13-A14E-FB1C23449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8.52'!$Y$44:$Y$60</c:f>
              <c:numCache>
                <c:formatCode>#,##0</c:formatCode>
                <c:ptCount val="17"/>
                <c:pt idx="0">
                  <c:v>16</c:v>
                </c:pt>
                <c:pt idx="1">
                  <c:v>594</c:v>
                </c:pt>
                <c:pt idx="2">
                  <c:v>2826</c:v>
                </c:pt>
                <c:pt idx="3">
                  <c:v>8074</c:v>
                </c:pt>
                <c:pt idx="4">
                  <c:v>14734</c:v>
                </c:pt>
                <c:pt idx="5">
                  <c:v>13885</c:v>
                </c:pt>
                <c:pt idx="6">
                  <c:v>10069</c:v>
                </c:pt>
                <c:pt idx="7">
                  <c:v>7280</c:v>
                </c:pt>
                <c:pt idx="8">
                  <c:v>5975</c:v>
                </c:pt>
                <c:pt idx="9">
                  <c:v>4733</c:v>
                </c:pt>
                <c:pt idx="10">
                  <c:v>3696</c:v>
                </c:pt>
                <c:pt idx="11">
                  <c:v>2380</c:v>
                </c:pt>
                <c:pt idx="12">
                  <c:v>1168</c:v>
                </c:pt>
                <c:pt idx="13">
                  <c:v>363</c:v>
                </c:pt>
                <c:pt idx="14">
                  <c:v>229</c:v>
                </c:pt>
                <c:pt idx="15">
                  <c:v>132</c:v>
                </c:pt>
                <c:pt idx="16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1F-4F39-B276-3553728CEF4C}"/>
            </c:ext>
          </c:extLst>
        </c:ser>
        <c:ser>
          <c:idx val="1"/>
          <c:order val="1"/>
          <c:tx>
            <c:strRef>
              <c:f>'Table 8.52'!$S$62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8.52'!$Y$63:$Y$79</c:f>
              <c:numCache>
                <c:formatCode>#,##0</c:formatCode>
                <c:ptCount val="17"/>
                <c:pt idx="0">
                  <c:v>17</c:v>
                </c:pt>
                <c:pt idx="1">
                  <c:v>755</c:v>
                </c:pt>
                <c:pt idx="2">
                  <c:v>2795</c:v>
                </c:pt>
                <c:pt idx="3">
                  <c:v>8472</c:v>
                </c:pt>
                <c:pt idx="4">
                  <c:v>14080</c:v>
                </c:pt>
                <c:pt idx="5">
                  <c:v>12565</c:v>
                </c:pt>
                <c:pt idx="6">
                  <c:v>8931</c:v>
                </c:pt>
                <c:pt idx="7">
                  <c:v>6905</c:v>
                </c:pt>
                <c:pt idx="8">
                  <c:v>5984</c:v>
                </c:pt>
                <c:pt idx="9">
                  <c:v>4840</c:v>
                </c:pt>
                <c:pt idx="10">
                  <c:v>3866</c:v>
                </c:pt>
                <c:pt idx="11">
                  <c:v>2264</c:v>
                </c:pt>
                <c:pt idx="12">
                  <c:v>982</c:v>
                </c:pt>
                <c:pt idx="13">
                  <c:v>333</c:v>
                </c:pt>
                <c:pt idx="14">
                  <c:v>200</c:v>
                </c:pt>
                <c:pt idx="15">
                  <c:v>141</c:v>
                </c:pt>
                <c:pt idx="16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1F-4F39-B276-3553728CE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8.52'!$Y$83:$Y$90</c:f>
              <c:numCache>
                <c:formatCode>#,##0</c:formatCode>
                <c:ptCount val="8"/>
                <c:pt idx="0">
                  <c:v>6015</c:v>
                </c:pt>
                <c:pt idx="1">
                  <c:v>11651</c:v>
                </c:pt>
                <c:pt idx="2">
                  <c:v>6919</c:v>
                </c:pt>
                <c:pt idx="3">
                  <c:v>3343</c:v>
                </c:pt>
                <c:pt idx="4">
                  <c:v>3705</c:v>
                </c:pt>
                <c:pt idx="5">
                  <c:v>2868</c:v>
                </c:pt>
                <c:pt idx="6">
                  <c:v>2462</c:v>
                </c:pt>
                <c:pt idx="7">
                  <c:v>4529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93-47D8-B9F8-945FD0181A0C}"/>
            </c:ext>
          </c:extLst>
        </c:ser>
        <c:ser>
          <c:idx val="1"/>
          <c:order val="1"/>
          <c:tx>
            <c:strRef>
              <c:f>'Table 8.52'!$S$92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8.52'!$Y$93:$Y$100</c:f>
              <c:numCache>
                <c:formatCode>#,##0</c:formatCode>
                <c:ptCount val="8"/>
                <c:pt idx="0">
                  <c:v>5012</c:v>
                </c:pt>
                <c:pt idx="1">
                  <c:v>14055</c:v>
                </c:pt>
                <c:pt idx="2">
                  <c:v>1504</c:v>
                </c:pt>
                <c:pt idx="3">
                  <c:v>5396</c:v>
                </c:pt>
                <c:pt idx="4">
                  <c:v>8283</c:v>
                </c:pt>
                <c:pt idx="5">
                  <c:v>4024</c:v>
                </c:pt>
                <c:pt idx="6">
                  <c:v>341</c:v>
                </c:pt>
                <c:pt idx="7">
                  <c:v>1946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93-47D8-B9F8-945FD0181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8.6'!$AA$15:$AA$33</c:f>
              <c:numCache>
                <c:formatCode>0.0%</c:formatCode>
                <c:ptCount val="19"/>
                <c:pt idx="0">
                  <c:v>5.7748906270714571E-2</c:v>
                </c:pt>
                <c:pt idx="1">
                  <c:v>4.9582394272835745E-3</c:v>
                </c:pt>
                <c:pt idx="2">
                  <c:v>6.4589685801405283E-2</c:v>
                </c:pt>
                <c:pt idx="3">
                  <c:v>1.1268725971099033E-2</c:v>
                </c:pt>
                <c:pt idx="4">
                  <c:v>8.2990852445976399E-2</c:v>
                </c:pt>
                <c:pt idx="5">
                  <c:v>3.462813204295373E-2</c:v>
                </c:pt>
                <c:pt idx="6">
                  <c:v>7.17751557735649E-2</c:v>
                </c:pt>
                <c:pt idx="7">
                  <c:v>6.4351053957311416E-2</c:v>
                </c:pt>
                <c:pt idx="8">
                  <c:v>3.29577091342967E-2</c:v>
                </c:pt>
                <c:pt idx="9">
                  <c:v>7.4506164655972424E-3</c:v>
                </c:pt>
                <c:pt idx="10">
                  <c:v>3.1738035264483627E-2</c:v>
                </c:pt>
                <c:pt idx="11">
                  <c:v>1.4795174333819435E-2</c:v>
                </c:pt>
                <c:pt idx="12">
                  <c:v>4.8203632506960095E-2</c:v>
                </c:pt>
                <c:pt idx="13">
                  <c:v>5.0033143311679705E-2</c:v>
                </c:pt>
                <c:pt idx="14">
                  <c:v>5.2154315259180697E-2</c:v>
                </c:pt>
                <c:pt idx="15">
                  <c:v>9.0467983560917412E-2</c:v>
                </c:pt>
                <c:pt idx="16">
                  <c:v>0.10489195280392417</c:v>
                </c:pt>
                <c:pt idx="17">
                  <c:v>1.7101948826726766E-2</c:v>
                </c:pt>
                <c:pt idx="18">
                  <c:v>3.3037253082327987E-2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D-4D71-91AC-7C63618AC7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D-4D71-91AC-7C63618AC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Moreland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8.52'!$T$8:$Y$8</c:f>
              <c:numCache>
                <c:formatCode>General</c:formatCode>
                <c:ptCount val="6"/>
                <c:pt idx="0">
                  <c:v>38196.03</c:v>
                </c:pt>
                <c:pt idx="1">
                  <c:v>38922.269999999997</c:v>
                </c:pt>
                <c:pt idx="2">
                  <c:v>39185</c:v>
                </c:pt>
                <c:pt idx="3">
                  <c:v>41062.5</c:v>
                </c:pt>
                <c:pt idx="4">
                  <c:v>42865</c:v>
                </c:pt>
                <c:pt idx="5">
                  <c:v>43097.83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71-49A5-BF19-C812618F84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71-49A5-BF19-C812618F8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8.53'!$U$4:$Y$4</c:f>
              <c:numCache>
                <c:formatCode>#,##0</c:formatCode>
                <c:ptCount val="5"/>
                <c:pt idx="0">
                  <c:v>107058</c:v>
                </c:pt>
                <c:pt idx="1">
                  <c:v>108427</c:v>
                </c:pt>
                <c:pt idx="2">
                  <c:v>109936</c:v>
                </c:pt>
                <c:pt idx="3">
                  <c:v>110625</c:v>
                </c:pt>
                <c:pt idx="4">
                  <c:v>114998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6A-4233-A6EA-175E88B324FD}"/>
            </c:ext>
          </c:extLst>
        </c:ser>
        <c:ser>
          <c:idx val="1"/>
          <c:order val="1"/>
          <c:tx>
            <c:strRef>
              <c:f>'Table 8.53'!$S$7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8.53'!$U$7:$Y$7</c:f>
              <c:numCache>
                <c:formatCode>#,##0</c:formatCode>
                <c:ptCount val="5"/>
                <c:pt idx="0">
                  <c:v>78490</c:v>
                </c:pt>
                <c:pt idx="1">
                  <c:v>79679</c:v>
                </c:pt>
                <c:pt idx="2">
                  <c:v>80371</c:v>
                </c:pt>
                <c:pt idx="3">
                  <c:v>81544</c:v>
                </c:pt>
                <c:pt idx="4">
                  <c:v>83595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6A-4233-A6EA-175E88B324FD}"/>
            </c:ext>
          </c:extLst>
        </c:ser>
        <c:ser>
          <c:idx val="2"/>
          <c:order val="2"/>
          <c:tx>
            <c:strRef>
              <c:f>'Table 8.53'!$S$11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8.53'!$U$11:$Y$11</c:f>
              <c:numCache>
                <c:formatCode>#,##0</c:formatCode>
                <c:ptCount val="5"/>
                <c:pt idx="0">
                  <c:v>92195</c:v>
                </c:pt>
                <c:pt idx="1">
                  <c:v>93752</c:v>
                </c:pt>
                <c:pt idx="2">
                  <c:v>95838</c:v>
                </c:pt>
                <c:pt idx="3">
                  <c:v>96371</c:v>
                </c:pt>
                <c:pt idx="4">
                  <c:v>100243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6A-4233-A6EA-175E88B324FD}"/>
            </c:ext>
          </c:extLst>
        </c:ser>
        <c:ser>
          <c:idx val="3"/>
          <c:order val="3"/>
          <c:tx>
            <c:strRef>
              <c:f>'Table 8.53'!$S$12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8.53'!$U$12:$Y$12</c:f>
              <c:numCache>
                <c:formatCode>#,##0</c:formatCode>
                <c:ptCount val="5"/>
                <c:pt idx="0">
                  <c:v>14863</c:v>
                </c:pt>
                <c:pt idx="1">
                  <c:v>14675</c:v>
                </c:pt>
                <c:pt idx="2">
                  <c:v>14098</c:v>
                </c:pt>
                <c:pt idx="3">
                  <c:v>14254</c:v>
                </c:pt>
                <c:pt idx="4">
                  <c:v>14755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6A-4233-A6EA-175E88B32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8.53'!$AA$15:$AA$33</c:f>
              <c:numCache>
                <c:formatCode>0.0%</c:formatCode>
                <c:ptCount val="19"/>
                <c:pt idx="0">
                  <c:v>1.4643732934485816E-2</c:v>
                </c:pt>
                <c:pt idx="1">
                  <c:v>2.0782970138611108E-3</c:v>
                </c:pt>
                <c:pt idx="2">
                  <c:v>6.0427137863267186E-2</c:v>
                </c:pt>
                <c:pt idx="3">
                  <c:v>5.8783631019669906E-3</c:v>
                </c:pt>
                <c:pt idx="4">
                  <c:v>9.4514687211951512E-2</c:v>
                </c:pt>
                <c:pt idx="5">
                  <c:v>3.8574583905807057E-2</c:v>
                </c:pt>
                <c:pt idx="6">
                  <c:v>0.10348875632619697</c:v>
                </c:pt>
                <c:pt idx="7">
                  <c:v>7.5810014087201519E-2</c:v>
                </c:pt>
                <c:pt idx="8">
                  <c:v>2.2113428059618429E-2</c:v>
                </c:pt>
                <c:pt idx="9">
                  <c:v>1.1148019965564618E-2</c:v>
                </c:pt>
                <c:pt idx="10">
                  <c:v>3.5791926816118542E-2</c:v>
                </c:pt>
                <c:pt idx="11">
                  <c:v>2.3739543296405156E-2</c:v>
                </c:pt>
                <c:pt idx="12">
                  <c:v>6.7166385502356568E-2</c:v>
                </c:pt>
                <c:pt idx="13">
                  <c:v>5.9001026104801825E-2</c:v>
                </c:pt>
                <c:pt idx="14">
                  <c:v>4.7818222925616098E-2</c:v>
                </c:pt>
                <c:pt idx="15">
                  <c:v>7.8357884484947571E-2</c:v>
                </c:pt>
                <c:pt idx="16">
                  <c:v>0.10984538861545418</c:v>
                </c:pt>
                <c:pt idx="17">
                  <c:v>2.5304787909354944E-2</c:v>
                </c:pt>
                <c:pt idx="18">
                  <c:v>2.9670081218803806E-2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6-4F1A-B93F-78A84E3C66B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6-4F1A-B93F-78A84E3C6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8.53'!$Y$44:$Y$60</c:f>
              <c:numCache>
                <c:formatCode>#,##0</c:formatCode>
                <c:ptCount val="17"/>
                <c:pt idx="0">
                  <c:v>26</c:v>
                </c:pt>
                <c:pt idx="1">
                  <c:v>1375</c:v>
                </c:pt>
                <c:pt idx="2">
                  <c:v>3671</c:v>
                </c:pt>
                <c:pt idx="3">
                  <c:v>4823</c:v>
                </c:pt>
                <c:pt idx="4">
                  <c:v>5429</c:v>
                </c:pt>
                <c:pt idx="5">
                  <c:v>4806</c:v>
                </c:pt>
                <c:pt idx="6">
                  <c:v>4844</c:v>
                </c:pt>
                <c:pt idx="7">
                  <c:v>5504</c:v>
                </c:pt>
                <c:pt idx="8">
                  <c:v>6106</c:v>
                </c:pt>
                <c:pt idx="9">
                  <c:v>5388</c:v>
                </c:pt>
                <c:pt idx="10">
                  <c:v>5148</c:v>
                </c:pt>
                <c:pt idx="11">
                  <c:v>4230</c:v>
                </c:pt>
                <c:pt idx="12">
                  <c:v>2677</c:v>
                </c:pt>
                <c:pt idx="13">
                  <c:v>1273</c:v>
                </c:pt>
                <c:pt idx="14">
                  <c:v>528</c:v>
                </c:pt>
                <c:pt idx="15">
                  <c:v>274</c:v>
                </c:pt>
                <c:pt idx="16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0D-47CE-A33C-274620D7FCB9}"/>
            </c:ext>
          </c:extLst>
        </c:ser>
        <c:ser>
          <c:idx val="1"/>
          <c:order val="1"/>
          <c:tx>
            <c:strRef>
              <c:f>'Table 8.53'!$S$62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8.53'!$Y$63:$Y$79</c:f>
              <c:numCache>
                <c:formatCode>#,##0</c:formatCode>
                <c:ptCount val="17"/>
                <c:pt idx="0">
                  <c:v>32</c:v>
                </c:pt>
                <c:pt idx="1">
                  <c:v>1660</c:v>
                </c:pt>
                <c:pt idx="2">
                  <c:v>3718</c:v>
                </c:pt>
                <c:pt idx="3">
                  <c:v>5267</c:v>
                </c:pt>
                <c:pt idx="4">
                  <c:v>5394</c:v>
                </c:pt>
                <c:pt idx="5">
                  <c:v>4850</c:v>
                </c:pt>
                <c:pt idx="6">
                  <c:v>4996</c:v>
                </c:pt>
                <c:pt idx="7">
                  <c:v>5981</c:v>
                </c:pt>
                <c:pt idx="8">
                  <c:v>6851</c:v>
                </c:pt>
                <c:pt idx="9">
                  <c:v>6203</c:v>
                </c:pt>
                <c:pt idx="10">
                  <c:v>5620</c:v>
                </c:pt>
                <c:pt idx="11">
                  <c:v>4221</c:v>
                </c:pt>
                <c:pt idx="12">
                  <c:v>2179</c:v>
                </c:pt>
                <c:pt idx="13">
                  <c:v>893</c:v>
                </c:pt>
                <c:pt idx="14">
                  <c:v>420</c:v>
                </c:pt>
                <c:pt idx="15">
                  <c:v>241</c:v>
                </c:pt>
                <c:pt idx="16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0D-47CE-A33C-274620D7F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8.53'!$Y$83:$Y$90</c:f>
              <c:numCache>
                <c:formatCode>#,##0</c:formatCode>
                <c:ptCount val="8"/>
                <c:pt idx="0">
                  <c:v>6439</c:v>
                </c:pt>
                <c:pt idx="1">
                  <c:v>4967</c:v>
                </c:pt>
                <c:pt idx="2">
                  <c:v>8089</c:v>
                </c:pt>
                <c:pt idx="3">
                  <c:v>2327</c:v>
                </c:pt>
                <c:pt idx="4">
                  <c:v>1518</c:v>
                </c:pt>
                <c:pt idx="5">
                  <c:v>2424</c:v>
                </c:pt>
                <c:pt idx="6">
                  <c:v>2194</c:v>
                </c:pt>
                <c:pt idx="7">
                  <c:v>3644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1-43A5-8B6A-25411B2343F9}"/>
            </c:ext>
          </c:extLst>
        </c:ser>
        <c:ser>
          <c:idx val="1"/>
          <c:order val="1"/>
          <c:tx>
            <c:strRef>
              <c:f>'Table 8.53'!$S$92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8.53'!$Y$93:$Y$100</c:f>
              <c:numCache>
                <c:formatCode>#,##0</c:formatCode>
                <c:ptCount val="8"/>
                <c:pt idx="0">
                  <c:v>3845</c:v>
                </c:pt>
                <c:pt idx="1">
                  <c:v>8231</c:v>
                </c:pt>
                <c:pt idx="2">
                  <c:v>1441</c:v>
                </c:pt>
                <c:pt idx="3">
                  <c:v>5910</c:v>
                </c:pt>
                <c:pt idx="4">
                  <c:v>7009</c:v>
                </c:pt>
                <c:pt idx="5">
                  <c:v>4735</c:v>
                </c:pt>
                <c:pt idx="6">
                  <c:v>228</c:v>
                </c:pt>
                <c:pt idx="7">
                  <c:v>1745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31-43A5-8B6A-25411B234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8.53'!$U$8:$Y$8</c:f>
              <c:numCache>
                <c:formatCode>General</c:formatCode>
                <c:ptCount val="5"/>
                <c:pt idx="0">
                  <c:v>34306.03</c:v>
                </c:pt>
                <c:pt idx="1">
                  <c:v>35326</c:v>
                </c:pt>
                <c:pt idx="2">
                  <c:v>36759.089999999997</c:v>
                </c:pt>
                <c:pt idx="3">
                  <c:v>38301</c:v>
                </c:pt>
                <c:pt idx="4">
                  <c:v>38835.54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5F-4A0D-A932-5A50BB04DFD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5F-4A0D-A932-5A50BB04D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8.53'!$T$4:$Y$4</c:f>
              <c:numCache>
                <c:formatCode>#,##0</c:formatCode>
                <c:ptCount val="6"/>
                <c:pt idx="0">
                  <c:v>105282</c:v>
                </c:pt>
                <c:pt idx="1">
                  <c:v>107058</c:v>
                </c:pt>
                <c:pt idx="2">
                  <c:v>108427</c:v>
                </c:pt>
                <c:pt idx="3">
                  <c:v>109936</c:v>
                </c:pt>
                <c:pt idx="4">
                  <c:v>110625</c:v>
                </c:pt>
                <c:pt idx="5">
                  <c:v>114998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64-45BF-9BBD-68FC161A2672}"/>
            </c:ext>
          </c:extLst>
        </c:ser>
        <c:ser>
          <c:idx val="1"/>
          <c:order val="1"/>
          <c:tx>
            <c:strRef>
              <c:f>'Table 8.53'!$S$7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8.53'!$T$7:$Y$7</c:f>
              <c:numCache>
                <c:formatCode>#,##0</c:formatCode>
                <c:ptCount val="6"/>
                <c:pt idx="0">
                  <c:v>77806</c:v>
                </c:pt>
                <c:pt idx="1">
                  <c:v>78490</c:v>
                </c:pt>
                <c:pt idx="2">
                  <c:v>79679</c:v>
                </c:pt>
                <c:pt idx="3">
                  <c:v>80371</c:v>
                </c:pt>
                <c:pt idx="4">
                  <c:v>81544</c:v>
                </c:pt>
                <c:pt idx="5">
                  <c:v>83595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64-45BF-9BBD-68FC161A2672}"/>
            </c:ext>
          </c:extLst>
        </c:ser>
        <c:ser>
          <c:idx val="2"/>
          <c:order val="2"/>
          <c:tx>
            <c:strRef>
              <c:f>'Table 8.53'!$S$11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8.53'!$T$11:$Y$11</c:f>
              <c:numCache>
                <c:formatCode>#,##0</c:formatCode>
                <c:ptCount val="6"/>
                <c:pt idx="0">
                  <c:v>90440</c:v>
                </c:pt>
                <c:pt idx="1">
                  <c:v>92195</c:v>
                </c:pt>
                <c:pt idx="2">
                  <c:v>93752</c:v>
                </c:pt>
                <c:pt idx="3">
                  <c:v>95838</c:v>
                </c:pt>
                <c:pt idx="4">
                  <c:v>96371</c:v>
                </c:pt>
                <c:pt idx="5">
                  <c:v>100243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64-45BF-9BBD-68FC161A2672}"/>
            </c:ext>
          </c:extLst>
        </c:ser>
        <c:ser>
          <c:idx val="3"/>
          <c:order val="3"/>
          <c:tx>
            <c:strRef>
              <c:f>'Table 8.53'!$S$12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8.53'!$T$12:$Y$12</c:f>
              <c:numCache>
                <c:formatCode>#,##0</c:formatCode>
                <c:ptCount val="6"/>
                <c:pt idx="0">
                  <c:v>14842</c:v>
                </c:pt>
                <c:pt idx="1">
                  <c:v>14863</c:v>
                </c:pt>
                <c:pt idx="2">
                  <c:v>14675</c:v>
                </c:pt>
                <c:pt idx="3">
                  <c:v>14098</c:v>
                </c:pt>
                <c:pt idx="4">
                  <c:v>14254</c:v>
                </c:pt>
                <c:pt idx="5">
                  <c:v>14755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64-45BF-9BBD-68FC161A2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8.53'!$AA$15:$AA$33</c:f>
              <c:numCache>
                <c:formatCode>0.0%</c:formatCode>
                <c:ptCount val="19"/>
                <c:pt idx="0">
                  <c:v>1.4643732934485816E-2</c:v>
                </c:pt>
                <c:pt idx="1">
                  <c:v>2.0782970138611108E-3</c:v>
                </c:pt>
                <c:pt idx="2">
                  <c:v>6.0427137863267186E-2</c:v>
                </c:pt>
                <c:pt idx="3">
                  <c:v>5.8783631019669906E-3</c:v>
                </c:pt>
                <c:pt idx="4">
                  <c:v>9.4514687211951512E-2</c:v>
                </c:pt>
                <c:pt idx="5">
                  <c:v>3.8574583905807057E-2</c:v>
                </c:pt>
                <c:pt idx="6">
                  <c:v>0.10348875632619697</c:v>
                </c:pt>
                <c:pt idx="7">
                  <c:v>7.5810014087201519E-2</c:v>
                </c:pt>
                <c:pt idx="8">
                  <c:v>2.2113428059618429E-2</c:v>
                </c:pt>
                <c:pt idx="9">
                  <c:v>1.1148019965564618E-2</c:v>
                </c:pt>
                <c:pt idx="10">
                  <c:v>3.5791926816118542E-2</c:v>
                </c:pt>
                <c:pt idx="11">
                  <c:v>2.3739543296405156E-2</c:v>
                </c:pt>
                <c:pt idx="12">
                  <c:v>6.7166385502356568E-2</c:v>
                </c:pt>
                <c:pt idx="13">
                  <c:v>5.9001026104801825E-2</c:v>
                </c:pt>
                <c:pt idx="14">
                  <c:v>4.7818222925616098E-2</c:v>
                </c:pt>
                <c:pt idx="15">
                  <c:v>7.8357884484947571E-2</c:v>
                </c:pt>
                <c:pt idx="16">
                  <c:v>0.10984538861545418</c:v>
                </c:pt>
                <c:pt idx="17">
                  <c:v>2.5304787909354944E-2</c:v>
                </c:pt>
                <c:pt idx="18">
                  <c:v>2.9670081218803806E-2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3-4598-BC8D-CBA7D33A051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E3-4598-BC8D-CBA7D33A0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8.53'!$Y$44:$Y$60</c:f>
              <c:numCache>
                <c:formatCode>#,##0</c:formatCode>
                <c:ptCount val="17"/>
                <c:pt idx="0">
                  <c:v>26</c:v>
                </c:pt>
                <c:pt idx="1">
                  <c:v>1375</c:v>
                </c:pt>
                <c:pt idx="2">
                  <c:v>3671</c:v>
                </c:pt>
                <c:pt idx="3">
                  <c:v>4823</c:v>
                </c:pt>
                <c:pt idx="4">
                  <c:v>5429</c:v>
                </c:pt>
                <c:pt idx="5">
                  <c:v>4806</c:v>
                </c:pt>
                <c:pt idx="6">
                  <c:v>4844</c:v>
                </c:pt>
                <c:pt idx="7">
                  <c:v>5504</c:v>
                </c:pt>
                <c:pt idx="8">
                  <c:v>6106</c:v>
                </c:pt>
                <c:pt idx="9">
                  <c:v>5388</c:v>
                </c:pt>
                <c:pt idx="10">
                  <c:v>5148</c:v>
                </c:pt>
                <c:pt idx="11">
                  <c:v>4230</c:v>
                </c:pt>
                <c:pt idx="12">
                  <c:v>2677</c:v>
                </c:pt>
                <c:pt idx="13">
                  <c:v>1273</c:v>
                </c:pt>
                <c:pt idx="14">
                  <c:v>528</c:v>
                </c:pt>
                <c:pt idx="15">
                  <c:v>274</c:v>
                </c:pt>
                <c:pt idx="16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5A-4992-AE86-4836A3F73D28}"/>
            </c:ext>
          </c:extLst>
        </c:ser>
        <c:ser>
          <c:idx val="1"/>
          <c:order val="1"/>
          <c:tx>
            <c:strRef>
              <c:f>'Table 8.53'!$S$62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8.53'!$Y$63:$Y$79</c:f>
              <c:numCache>
                <c:formatCode>#,##0</c:formatCode>
                <c:ptCount val="17"/>
                <c:pt idx="0">
                  <c:v>32</c:v>
                </c:pt>
                <c:pt idx="1">
                  <c:v>1660</c:v>
                </c:pt>
                <c:pt idx="2">
                  <c:v>3718</c:v>
                </c:pt>
                <c:pt idx="3">
                  <c:v>5267</c:v>
                </c:pt>
                <c:pt idx="4">
                  <c:v>5394</c:v>
                </c:pt>
                <c:pt idx="5">
                  <c:v>4850</c:v>
                </c:pt>
                <c:pt idx="6">
                  <c:v>4996</c:v>
                </c:pt>
                <c:pt idx="7">
                  <c:v>5981</c:v>
                </c:pt>
                <c:pt idx="8">
                  <c:v>6851</c:v>
                </c:pt>
                <c:pt idx="9">
                  <c:v>6203</c:v>
                </c:pt>
                <c:pt idx="10">
                  <c:v>5620</c:v>
                </c:pt>
                <c:pt idx="11">
                  <c:v>4221</c:v>
                </c:pt>
                <c:pt idx="12">
                  <c:v>2179</c:v>
                </c:pt>
                <c:pt idx="13">
                  <c:v>893</c:v>
                </c:pt>
                <c:pt idx="14">
                  <c:v>420</c:v>
                </c:pt>
                <c:pt idx="15">
                  <c:v>241</c:v>
                </c:pt>
                <c:pt idx="16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5A-4992-AE86-4836A3F73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8.53'!$Y$83:$Y$90</c:f>
              <c:numCache>
                <c:formatCode>#,##0</c:formatCode>
                <c:ptCount val="8"/>
                <c:pt idx="0">
                  <c:v>6439</c:v>
                </c:pt>
                <c:pt idx="1">
                  <c:v>4967</c:v>
                </c:pt>
                <c:pt idx="2">
                  <c:v>8089</c:v>
                </c:pt>
                <c:pt idx="3">
                  <c:v>2327</c:v>
                </c:pt>
                <c:pt idx="4">
                  <c:v>1518</c:v>
                </c:pt>
                <c:pt idx="5">
                  <c:v>2424</c:v>
                </c:pt>
                <c:pt idx="6">
                  <c:v>2194</c:v>
                </c:pt>
                <c:pt idx="7">
                  <c:v>3644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24-4FC1-8094-4DD759B9114D}"/>
            </c:ext>
          </c:extLst>
        </c:ser>
        <c:ser>
          <c:idx val="1"/>
          <c:order val="1"/>
          <c:tx>
            <c:strRef>
              <c:f>'Table 8.53'!$S$92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8.53'!$Y$93:$Y$100</c:f>
              <c:numCache>
                <c:formatCode>#,##0</c:formatCode>
                <c:ptCount val="8"/>
                <c:pt idx="0">
                  <c:v>3845</c:v>
                </c:pt>
                <c:pt idx="1">
                  <c:v>8231</c:v>
                </c:pt>
                <c:pt idx="2">
                  <c:v>1441</c:v>
                </c:pt>
                <c:pt idx="3">
                  <c:v>5910</c:v>
                </c:pt>
                <c:pt idx="4">
                  <c:v>7009</c:v>
                </c:pt>
                <c:pt idx="5">
                  <c:v>4735</c:v>
                </c:pt>
                <c:pt idx="6">
                  <c:v>228</c:v>
                </c:pt>
                <c:pt idx="7">
                  <c:v>1745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24-4FC1-8094-4DD759B91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8.6'!$Y$44:$Y$60</c:f>
              <c:numCache>
                <c:formatCode>#,##0</c:formatCode>
                <c:ptCount val="17"/>
                <c:pt idx="0">
                  <c:v>11</c:v>
                </c:pt>
                <c:pt idx="1">
                  <c:v>429</c:v>
                </c:pt>
                <c:pt idx="2">
                  <c:v>1207</c:v>
                </c:pt>
                <c:pt idx="3">
                  <c:v>1681</c:v>
                </c:pt>
                <c:pt idx="4">
                  <c:v>2065</c:v>
                </c:pt>
                <c:pt idx="5">
                  <c:v>1978</c:v>
                </c:pt>
                <c:pt idx="6">
                  <c:v>1649</c:v>
                </c:pt>
                <c:pt idx="7">
                  <c:v>1622</c:v>
                </c:pt>
                <c:pt idx="8">
                  <c:v>1862</c:v>
                </c:pt>
                <c:pt idx="9">
                  <c:v>1732</c:v>
                </c:pt>
                <c:pt idx="10">
                  <c:v>1931</c:v>
                </c:pt>
                <c:pt idx="11">
                  <c:v>1454</c:v>
                </c:pt>
                <c:pt idx="12">
                  <c:v>866</c:v>
                </c:pt>
                <c:pt idx="13">
                  <c:v>394</c:v>
                </c:pt>
                <c:pt idx="14">
                  <c:v>184</c:v>
                </c:pt>
                <c:pt idx="15">
                  <c:v>92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6F-4DCB-A16D-0CA19659E6E0}"/>
            </c:ext>
          </c:extLst>
        </c:ser>
        <c:ser>
          <c:idx val="1"/>
          <c:order val="1"/>
          <c:tx>
            <c:strRef>
              <c:f>'Table 8.6'!$S$62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8.6'!$Y$63:$Y$79</c:f>
              <c:numCache>
                <c:formatCode>#,##0</c:formatCode>
                <c:ptCount val="17"/>
                <c:pt idx="0">
                  <c:v>4</c:v>
                </c:pt>
                <c:pt idx="1">
                  <c:v>462</c:v>
                </c:pt>
                <c:pt idx="2">
                  <c:v>1192</c:v>
                </c:pt>
                <c:pt idx="3">
                  <c:v>1744</c:v>
                </c:pt>
                <c:pt idx="4">
                  <c:v>2054</c:v>
                </c:pt>
                <c:pt idx="5">
                  <c:v>1836</c:v>
                </c:pt>
                <c:pt idx="6">
                  <c:v>1526</c:v>
                </c:pt>
                <c:pt idx="7">
                  <c:v>1642</c:v>
                </c:pt>
                <c:pt idx="8">
                  <c:v>1938</c:v>
                </c:pt>
                <c:pt idx="9">
                  <c:v>1934</c:v>
                </c:pt>
                <c:pt idx="10">
                  <c:v>1804</c:v>
                </c:pt>
                <c:pt idx="11">
                  <c:v>1265</c:v>
                </c:pt>
                <c:pt idx="12">
                  <c:v>617</c:v>
                </c:pt>
                <c:pt idx="13">
                  <c:v>232</c:v>
                </c:pt>
                <c:pt idx="14">
                  <c:v>132</c:v>
                </c:pt>
                <c:pt idx="15">
                  <c:v>78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6F-4DCB-A16D-0CA19659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8.53'!$T$8:$Y$8</c:f>
              <c:numCache>
                <c:formatCode>General</c:formatCode>
                <c:ptCount val="6"/>
                <c:pt idx="0">
                  <c:v>33764</c:v>
                </c:pt>
                <c:pt idx="1">
                  <c:v>34306.03</c:v>
                </c:pt>
                <c:pt idx="2">
                  <c:v>35326</c:v>
                </c:pt>
                <c:pt idx="3">
                  <c:v>36759.089999999997</c:v>
                </c:pt>
                <c:pt idx="4">
                  <c:v>38301</c:v>
                </c:pt>
                <c:pt idx="5">
                  <c:v>38835.54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3D-43F7-805E-555F1EF4A71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3D-43F7-805E-555F1EF4A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8.54'!$U$4:$Y$4</c:f>
              <c:numCache>
                <c:formatCode>#,##0</c:formatCode>
                <c:ptCount val="5"/>
                <c:pt idx="0">
                  <c:v>11986</c:v>
                </c:pt>
                <c:pt idx="1">
                  <c:v>12144</c:v>
                </c:pt>
                <c:pt idx="2">
                  <c:v>12339</c:v>
                </c:pt>
                <c:pt idx="3">
                  <c:v>12210</c:v>
                </c:pt>
                <c:pt idx="4">
                  <c:v>12842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F6-4DC8-9F04-146C85D1976F}"/>
            </c:ext>
          </c:extLst>
        </c:ser>
        <c:ser>
          <c:idx val="1"/>
          <c:order val="1"/>
          <c:tx>
            <c:strRef>
              <c:f>'Table 8.54'!$S$7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8.54'!$U$7:$Y$7</c:f>
              <c:numCache>
                <c:formatCode>#,##0</c:formatCode>
                <c:ptCount val="5"/>
                <c:pt idx="0">
                  <c:v>8624</c:v>
                </c:pt>
                <c:pt idx="1">
                  <c:v>8698</c:v>
                </c:pt>
                <c:pt idx="2">
                  <c:v>8692</c:v>
                </c:pt>
                <c:pt idx="3">
                  <c:v>8717</c:v>
                </c:pt>
                <c:pt idx="4">
                  <c:v>9095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F6-4DC8-9F04-146C85D1976F}"/>
            </c:ext>
          </c:extLst>
        </c:ser>
        <c:ser>
          <c:idx val="2"/>
          <c:order val="2"/>
          <c:tx>
            <c:strRef>
              <c:f>'Table 8.54'!$S$11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8.54'!$U$11:$Y$11</c:f>
              <c:numCache>
                <c:formatCode>#,##0</c:formatCode>
                <c:ptCount val="5"/>
                <c:pt idx="0">
                  <c:v>9857</c:v>
                </c:pt>
                <c:pt idx="1">
                  <c:v>10011</c:v>
                </c:pt>
                <c:pt idx="2">
                  <c:v>10239</c:v>
                </c:pt>
                <c:pt idx="3">
                  <c:v>10115</c:v>
                </c:pt>
                <c:pt idx="4">
                  <c:v>10590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F6-4DC8-9F04-146C85D1976F}"/>
            </c:ext>
          </c:extLst>
        </c:ser>
        <c:ser>
          <c:idx val="3"/>
          <c:order val="3"/>
          <c:tx>
            <c:strRef>
              <c:f>'Table 8.54'!$S$12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8.54'!$U$12:$Y$12</c:f>
              <c:numCache>
                <c:formatCode>#,##0</c:formatCode>
                <c:ptCount val="5"/>
                <c:pt idx="0">
                  <c:v>2124</c:v>
                </c:pt>
                <c:pt idx="1">
                  <c:v>2136</c:v>
                </c:pt>
                <c:pt idx="2">
                  <c:v>2102</c:v>
                </c:pt>
                <c:pt idx="3">
                  <c:v>2097</c:v>
                </c:pt>
                <c:pt idx="4">
                  <c:v>2252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F6-4DC8-9F04-146C85D19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8.54'!$AA$15:$AA$33</c:f>
              <c:numCache>
                <c:formatCode>0.0%</c:formatCode>
                <c:ptCount val="19"/>
                <c:pt idx="0">
                  <c:v>2.6397757358666875E-2</c:v>
                </c:pt>
                <c:pt idx="1">
                  <c:v>8.8771219436224891E-3</c:v>
                </c:pt>
                <c:pt idx="2">
                  <c:v>7.7558012770596485E-2</c:v>
                </c:pt>
                <c:pt idx="3">
                  <c:v>3.8156050459429995E-3</c:v>
                </c:pt>
                <c:pt idx="4">
                  <c:v>5.3652079115402589E-2</c:v>
                </c:pt>
                <c:pt idx="5">
                  <c:v>1.8688677776047345E-2</c:v>
                </c:pt>
                <c:pt idx="6">
                  <c:v>7.7090795826195296E-2</c:v>
                </c:pt>
                <c:pt idx="7">
                  <c:v>5.2172558791465505E-2</c:v>
                </c:pt>
                <c:pt idx="8">
                  <c:v>2.2737891294190935E-2</c:v>
                </c:pt>
                <c:pt idx="9">
                  <c:v>1.8688677776047345E-2</c:v>
                </c:pt>
                <c:pt idx="10">
                  <c:v>2.2737891294190935E-2</c:v>
                </c:pt>
                <c:pt idx="11">
                  <c:v>1.1368945647095468E-2</c:v>
                </c:pt>
                <c:pt idx="12">
                  <c:v>5.8635726522348545E-2</c:v>
                </c:pt>
                <c:pt idx="13">
                  <c:v>5.7000467216944399E-2</c:v>
                </c:pt>
                <c:pt idx="14">
                  <c:v>7.5377667030057618E-2</c:v>
                </c:pt>
                <c:pt idx="15">
                  <c:v>0.1045787260551316</c:v>
                </c:pt>
                <c:pt idx="16">
                  <c:v>0.14008721382962155</c:v>
                </c:pt>
                <c:pt idx="17">
                  <c:v>2.8188755645538077E-2</c:v>
                </c:pt>
                <c:pt idx="18">
                  <c:v>2.3438716710792711E-2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4-4CC3-99C7-8B0000853E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4-4CC3-99C7-8B0000853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8.54'!$Y$44:$Y$60</c:f>
              <c:numCache>
                <c:formatCode>#,##0</c:formatCode>
                <c:ptCount val="17"/>
                <c:pt idx="0">
                  <c:v>5</c:v>
                </c:pt>
                <c:pt idx="1">
                  <c:v>115</c:v>
                </c:pt>
                <c:pt idx="2">
                  <c:v>312</c:v>
                </c:pt>
                <c:pt idx="3">
                  <c:v>427</c:v>
                </c:pt>
                <c:pt idx="4">
                  <c:v>486</c:v>
                </c:pt>
                <c:pt idx="5">
                  <c:v>456</c:v>
                </c:pt>
                <c:pt idx="6">
                  <c:v>501</c:v>
                </c:pt>
                <c:pt idx="7">
                  <c:v>584</c:v>
                </c:pt>
                <c:pt idx="8">
                  <c:v>689</c:v>
                </c:pt>
                <c:pt idx="9">
                  <c:v>697</c:v>
                </c:pt>
                <c:pt idx="10">
                  <c:v>665</c:v>
                </c:pt>
                <c:pt idx="11">
                  <c:v>671</c:v>
                </c:pt>
                <c:pt idx="12">
                  <c:v>342</c:v>
                </c:pt>
                <c:pt idx="13">
                  <c:v>148</c:v>
                </c:pt>
                <c:pt idx="14">
                  <c:v>64</c:v>
                </c:pt>
                <c:pt idx="15">
                  <c:v>25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5A-4585-AB83-5609F936BA48}"/>
            </c:ext>
          </c:extLst>
        </c:ser>
        <c:ser>
          <c:idx val="1"/>
          <c:order val="1"/>
          <c:tx>
            <c:strRef>
              <c:f>'Table 8.54'!$S$62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8.54'!$Y$63:$Y$79</c:f>
              <c:numCache>
                <c:formatCode>#,##0</c:formatCode>
                <c:ptCount val="17"/>
                <c:pt idx="0">
                  <c:v>0</c:v>
                </c:pt>
                <c:pt idx="1">
                  <c:v>116</c:v>
                </c:pt>
                <c:pt idx="2">
                  <c:v>302</c:v>
                </c:pt>
                <c:pt idx="3">
                  <c:v>435</c:v>
                </c:pt>
                <c:pt idx="4">
                  <c:v>518</c:v>
                </c:pt>
                <c:pt idx="5">
                  <c:v>462</c:v>
                </c:pt>
                <c:pt idx="6">
                  <c:v>564</c:v>
                </c:pt>
                <c:pt idx="7">
                  <c:v>745</c:v>
                </c:pt>
                <c:pt idx="8">
                  <c:v>863</c:v>
                </c:pt>
                <c:pt idx="9">
                  <c:v>785</c:v>
                </c:pt>
                <c:pt idx="10">
                  <c:v>790</c:v>
                </c:pt>
                <c:pt idx="11">
                  <c:v>595</c:v>
                </c:pt>
                <c:pt idx="12">
                  <c:v>289</c:v>
                </c:pt>
                <c:pt idx="13">
                  <c:v>96</c:v>
                </c:pt>
                <c:pt idx="14">
                  <c:v>51</c:v>
                </c:pt>
                <c:pt idx="15">
                  <c:v>17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5A-4585-AB83-5609F936B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8.54'!$Y$83:$Y$90</c:f>
              <c:numCache>
                <c:formatCode>#,##0</c:formatCode>
                <c:ptCount val="8"/>
                <c:pt idx="0">
                  <c:v>442</c:v>
                </c:pt>
                <c:pt idx="1">
                  <c:v>689</c:v>
                </c:pt>
                <c:pt idx="2">
                  <c:v>665</c:v>
                </c:pt>
                <c:pt idx="3">
                  <c:v>296</c:v>
                </c:pt>
                <c:pt idx="4">
                  <c:v>158</c:v>
                </c:pt>
                <c:pt idx="5">
                  <c:v>165</c:v>
                </c:pt>
                <c:pt idx="6">
                  <c:v>275</c:v>
                </c:pt>
                <c:pt idx="7">
                  <c:v>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F-4601-9DB8-B5F729E15BF0}"/>
            </c:ext>
          </c:extLst>
        </c:ser>
        <c:ser>
          <c:idx val="1"/>
          <c:order val="1"/>
          <c:tx>
            <c:strRef>
              <c:f>'Table 8.54'!$S$92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8.54'!$Y$93:$Y$100</c:f>
              <c:numCache>
                <c:formatCode>#,##0</c:formatCode>
                <c:ptCount val="8"/>
                <c:pt idx="0">
                  <c:v>356</c:v>
                </c:pt>
                <c:pt idx="1">
                  <c:v>1117</c:v>
                </c:pt>
                <c:pt idx="2">
                  <c:v>139</c:v>
                </c:pt>
                <c:pt idx="3">
                  <c:v>596</c:v>
                </c:pt>
                <c:pt idx="4">
                  <c:v>596</c:v>
                </c:pt>
                <c:pt idx="5">
                  <c:v>323</c:v>
                </c:pt>
                <c:pt idx="6">
                  <c:v>22</c:v>
                </c:pt>
                <c:pt idx="7">
                  <c:v>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EF-4601-9DB8-B5F729E15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8.54'!$U$8:$Y$8</c:f>
              <c:numCache>
                <c:formatCode>General</c:formatCode>
                <c:ptCount val="5"/>
                <c:pt idx="0">
                  <c:v>31609.5</c:v>
                </c:pt>
                <c:pt idx="1">
                  <c:v>32473.41</c:v>
                </c:pt>
                <c:pt idx="2">
                  <c:v>34245</c:v>
                </c:pt>
                <c:pt idx="3">
                  <c:v>35991.5</c:v>
                </c:pt>
                <c:pt idx="4">
                  <c:v>35218.620000000003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F2-4065-AC84-D9EE1210484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F2-4065-AC84-D9EE12104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8.54'!$T$4:$Y$4</c:f>
              <c:numCache>
                <c:formatCode>#,##0</c:formatCode>
                <c:ptCount val="6"/>
                <c:pt idx="0">
                  <c:v>12078</c:v>
                </c:pt>
                <c:pt idx="1">
                  <c:v>11986</c:v>
                </c:pt>
                <c:pt idx="2">
                  <c:v>12144</c:v>
                </c:pt>
                <c:pt idx="3">
                  <c:v>12339</c:v>
                </c:pt>
                <c:pt idx="4">
                  <c:v>12210</c:v>
                </c:pt>
                <c:pt idx="5">
                  <c:v>12842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1A-4884-A9E7-1BEF7787E37A}"/>
            </c:ext>
          </c:extLst>
        </c:ser>
        <c:ser>
          <c:idx val="1"/>
          <c:order val="1"/>
          <c:tx>
            <c:strRef>
              <c:f>'Table 8.54'!$S$7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8.54'!$T$7:$Y$7</c:f>
              <c:numCache>
                <c:formatCode>#,##0</c:formatCode>
                <c:ptCount val="6"/>
                <c:pt idx="0">
                  <c:v>8555</c:v>
                </c:pt>
                <c:pt idx="1">
                  <c:v>8624</c:v>
                </c:pt>
                <c:pt idx="2">
                  <c:v>8698</c:v>
                </c:pt>
                <c:pt idx="3">
                  <c:v>8692</c:v>
                </c:pt>
                <c:pt idx="4">
                  <c:v>8717</c:v>
                </c:pt>
                <c:pt idx="5">
                  <c:v>9095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1A-4884-A9E7-1BEF7787E37A}"/>
            </c:ext>
          </c:extLst>
        </c:ser>
        <c:ser>
          <c:idx val="2"/>
          <c:order val="2"/>
          <c:tx>
            <c:strRef>
              <c:f>'Table 8.54'!$S$11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8.54'!$T$11:$Y$11</c:f>
              <c:numCache>
                <c:formatCode>#,##0</c:formatCode>
                <c:ptCount val="6"/>
                <c:pt idx="0">
                  <c:v>10034</c:v>
                </c:pt>
                <c:pt idx="1">
                  <c:v>9857</c:v>
                </c:pt>
                <c:pt idx="2">
                  <c:v>10011</c:v>
                </c:pt>
                <c:pt idx="3">
                  <c:v>10239</c:v>
                </c:pt>
                <c:pt idx="4">
                  <c:v>10115</c:v>
                </c:pt>
                <c:pt idx="5">
                  <c:v>10590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1A-4884-A9E7-1BEF7787E37A}"/>
            </c:ext>
          </c:extLst>
        </c:ser>
        <c:ser>
          <c:idx val="3"/>
          <c:order val="3"/>
          <c:tx>
            <c:strRef>
              <c:f>'Table 8.54'!$S$12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8.54'!$T$12:$Y$12</c:f>
              <c:numCache>
                <c:formatCode>#,##0</c:formatCode>
                <c:ptCount val="6"/>
                <c:pt idx="0">
                  <c:v>2045</c:v>
                </c:pt>
                <c:pt idx="1">
                  <c:v>2124</c:v>
                </c:pt>
                <c:pt idx="2">
                  <c:v>2136</c:v>
                </c:pt>
                <c:pt idx="3">
                  <c:v>2102</c:v>
                </c:pt>
                <c:pt idx="4">
                  <c:v>2097</c:v>
                </c:pt>
                <c:pt idx="5">
                  <c:v>2252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1A-4884-A9E7-1BEF7787E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8.54'!$AA$15:$AA$33</c:f>
              <c:numCache>
                <c:formatCode>0.0%</c:formatCode>
                <c:ptCount val="19"/>
                <c:pt idx="0">
                  <c:v>2.6397757358666875E-2</c:v>
                </c:pt>
                <c:pt idx="1">
                  <c:v>8.8771219436224891E-3</c:v>
                </c:pt>
                <c:pt idx="2">
                  <c:v>7.7558012770596485E-2</c:v>
                </c:pt>
                <c:pt idx="3">
                  <c:v>3.8156050459429995E-3</c:v>
                </c:pt>
                <c:pt idx="4">
                  <c:v>5.3652079115402589E-2</c:v>
                </c:pt>
                <c:pt idx="5">
                  <c:v>1.8688677776047345E-2</c:v>
                </c:pt>
                <c:pt idx="6">
                  <c:v>7.7090795826195296E-2</c:v>
                </c:pt>
                <c:pt idx="7">
                  <c:v>5.2172558791465505E-2</c:v>
                </c:pt>
                <c:pt idx="8">
                  <c:v>2.2737891294190935E-2</c:v>
                </c:pt>
                <c:pt idx="9">
                  <c:v>1.8688677776047345E-2</c:v>
                </c:pt>
                <c:pt idx="10">
                  <c:v>2.2737891294190935E-2</c:v>
                </c:pt>
                <c:pt idx="11">
                  <c:v>1.1368945647095468E-2</c:v>
                </c:pt>
                <c:pt idx="12">
                  <c:v>5.8635726522348545E-2</c:v>
                </c:pt>
                <c:pt idx="13">
                  <c:v>5.7000467216944399E-2</c:v>
                </c:pt>
                <c:pt idx="14">
                  <c:v>7.5377667030057618E-2</c:v>
                </c:pt>
                <c:pt idx="15">
                  <c:v>0.1045787260551316</c:v>
                </c:pt>
                <c:pt idx="16">
                  <c:v>0.14008721382962155</c:v>
                </c:pt>
                <c:pt idx="17">
                  <c:v>2.8188755645538077E-2</c:v>
                </c:pt>
                <c:pt idx="18">
                  <c:v>2.3438716710792711E-2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8-467F-892A-0E25CEAFDF6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B8-467F-892A-0E25CEAFD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8.54'!$Y$44:$Y$60</c:f>
              <c:numCache>
                <c:formatCode>#,##0</c:formatCode>
                <c:ptCount val="17"/>
                <c:pt idx="0">
                  <c:v>5</c:v>
                </c:pt>
                <c:pt idx="1">
                  <c:v>115</c:v>
                </c:pt>
                <c:pt idx="2">
                  <c:v>312</c:v>
                </c:pt>
                <c:pt idx="3">
                  <c:v>427</c:v>
                </c:pt>
                <c:pt idx="4">
                  <c:v>486</c:v>
                </c:pt>
                <c:pt idx="5">
                  <c:v>456</c:v>
                </c:pt>
                <c:pt idx="6">
                  <c:v>501</c:v>
                </c:pt>
                <c:pt idx="7">
                  <c:v>584</c:v>
                </c:pt>
                <c:pt idx="8">
                  <c:v>689</c:v>
                </c:pt>
                <c:pt idx="9">
                  <c:v>697</c:v>
                </c:pt>
                <c:pt idx="10">
                  <c:v>665</c:v>
                </c:pt>
                <c:pt idx="11">
                  <c:v>671</c:v>
                </c:pt>
                <c:pt idx="12">
                  <c:v>342</c:v>
                </c:pt>
                <c:pt idx="13">
                  <c:v>148</c:v>
                </c:pt>
                <c:pt idx="14">
                  <c:v>64</c:v>
                </c:pt>
                <c:pt idx="15">
                  <c:v>25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1-4D1F-9549-CD18B1622C2F}"/>
            </c:ext>
          </c:extLst>
        </c:ser>
        <c:ser>
          <c:idx val="1"/>
          <c:order val="1"/>
          <c:tx>
            <c:strRef>
              <c:f>'Table 8.54'!$S$62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8.54'!$Y$63:$Y$79</c:f>
              <c:numCache>
                <c:formatCode>#,##0</c:formatCode>
                <c:ptCount val="17"/>
                <c:pt idx="0">
                  <c:v>0</c:v>
                </c:pt>
                <c:pt idx="1">
                  <c:v>116</c:v>
                </c:pt>
                <c:pt idx="2">
                  <c:v>302</c:v>
                </c:pt>
                <c:pt idx="3">
                  <c:v>435</c:v>
                </c:pt>
                <c:pt idx="4">
                  <c:v>518</c:v>
                </c:pt>
                <c:pt idx="5">
                  <c:v>462</c:v>
                </c:pt>
                <c:pt idx="6">
                  <c:v>564</c:v>
                </c:pt>
                <c:pt idx="7">
                  <c:v>745</c:v>
                </c:pt>
                <c:pt idx="8">
                  <c:v>863</c:v>
                </c:pt>
                <c:pt idx="9">
                  <c:v>785</c:v>
                </c:pt>
                <c:pt idx="10">
                  <c:v>790</c:v>
                </c:pt>
                <c:pt idx="11">
                  <c:v>595</c:v>
                </c:pt>
                <c:pt idx="12">
                  <c:v>289</c:v>
                </c:pt>
                <c:pt idx="13">
                  <c:v>96</c:v>
                </c:pt>
                <c:pt idx="14">
                  <c:v>51</c:v>
                </c:pt>
                <c:pt idx="15">
                  <c:v>17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1-4D1F-9549-CD18B1622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8.54'!$Y$83:$Y$90</c:f>
              <c:numCache>
                <c:formatCode>#,##0</c:formatCode>
                <c:ptCount val="8"/>
                <c:pt idx="0">
                  <c:v>442</c:v>
                </c:pt>
                <c:pt idx="1">
                  <c:v>689</c:v>
                </c:pt>
                <c:pt idx="2">
                  <c:v>665</c:v>
                </c:pt>
                <c:pt idx="3">
                  <c:v>296</c:v>
                </c:pt>
                <c:pt idx="4">
                  <c:v>158</c:v>
                </c:pt>
                <c:pt idx="5">
                  <c:v>165</c:v>
                </c:pt>
                <c:pt idx="6">
                  <c:v>275</c:v>
                </c:pt>
                <c:pt idx="7">
                  <c:v>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4-4BA0-ADE7-E67C7097C14E}"/>
            </c:ext>
          </c:extLst>
        </c:ser>
        <c:ser>
          <c:idx val="1"/>
          <c:order val="1"/>
          <c:tx>
            <c:strRef>
              <c:f>'Table 8.54'!$S$92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8.54'!$Y$93:$Y$100</c:f>
              <c:numCache>
                <c:formatCode>#,##0</c:formatCode>
                <c:ptCount val="8"/>
                <c:pt idx="0">
                  <c:v>356</c:v>
                </c:pt>
                <c:pt idx="1">
                  <c:v>1117</c:v>
                </c:pt>
                <c:pt idx="2">
                  <c:v>139</c:v>
                </c:pt>
                <c:pt idx="3">
                  <c:v>596</c:v>
                </c:pt>
                <c:pt idx="4">
                  <c:v>596</c:v>
                </c:pt>
                <c:pt idx="5">
                  <c:v>323</c:v>
                </c:pt>
                <c:pt idx="6">
                  <c:v>22</c:v>
                </c:pt>
                <c:pt idx="7">
                  <c:v>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F4-4BA0-ADE7-E67C7097C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8.6'!$Y$83:$Y$90</c:f>
              <c:numCache>
                <c:formatCode>#,##0</c:formatCode>
                <c:ptCount val="8"/>
                <c:pt idx="0">
                  <c:v>1419</c:v>
                </c:pt>
                <c:pt idx="1">
                  <c:v>1426</c:v>
                </c:pt>
                <c:pt idx="2">
                  <c:v>2768</c:v>
                </c:pt>
                <c:pt idx="3">
                  <c:v>567</c:v>
                </c:pt>
                <c:pt idx="4">
                  <c:v>478</c:v>
                </c:pt>
                <c:pt idx="5">
                  <c:v>565</c:v>
                </c:pt>
                <c:pt idx="6">
                  <c:v>1385</c:v>
                </c:pt>
                <c:pt idx="7">
                  <c:v>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6D-4B06-8D8C-749882ABAD70}"/>
            </c:ext>
          </c:extLst>
        </c:ser>
        <c:ser>
          <c:idx val="1"/>
          <c:order val="1"/>
          <c:tx>
            <c:strRef>
              <c:f>'Table 8.6'!$S$92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8.6'!$Y$93:$Y$100</c:f>
              <c:numCache>
                <c:formatCode>#,##0</c:formatCode>
                <c:ptCount val="8"/>
                <c:pt idx="0">
                  <c:v>834</c:v>
                </c:pt>
                <c:pt idx="1">
                  <c:v>2482</c:v>
                </c:pt>
                <c:pt idx="2">
                  <c:v>465</c:v>
                </c:pt>
                <c:pt idx="3">
                  <c:v>1919</c:v>
                </c:pt>
                <c:pt idx="4">
                  <c:v>2182</c:v>
                </c:pt>
                <c:pt idx="5">
                  <c:v>1100</c:v>
                </c:pt>
                <c:pt idx="6">
                  <c:v>118</c:v>
                </c:pt>
                <c:pt idx="7">
                  <c:v>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6D-4B06-8D8C-749882ABA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8.54'!$T$8:$Y$8</c:f>
              <c:numCache>
                <c:formatCode>General</c:formatCode>
                <c:ptCount val="6"/>
                <c:pt idx="0">
                  <c:v>30725</c:v>
                </c:pt>
                <c:pt idx="1">
                  <c:v>31609.5</c:v>
                </c:pt>
                <c:pt idx="2">
                  <c:v>32473.41</c:v>
                </c:pt>
                <c:pt idx="3">
                  <c:v>34245</c:v>
                </c:pt>
                <c:pt idx="4">
                  <c:v>35991.5</c:v>
                </c:pt>
                <c:pt idx="5">
                  <c:v>35218.620000000003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AD-4764-98E0-B874F73372B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AD-4764-98E0-B874F7337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8.55'!$U$4:$Y$4</c:f>
              <c:numCache>
                <c:formatCode>#,##0</c:formatCode>
                <c:ptCount val="5"/>
                <c:pt idx="0">
                  <c:v>12426</c:v>
                </c:pt>
                <c:pt idx="1">
                  <c:v>12616</c:v>
                </c:pt>
                <c:pt idx="2">
                  <c:v>13060</c:v>
                </c:pt>
                <c:pt idx="3">
                  <c:v>12778</c:v>
                </c:pt>
                <c:pt idx="4">
                  <c:v>13597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47-47E3-8FCC-3834AEF8A73D}"/>
            </c:ext>
          </c:extLst>
        </c:ser>
        <c:ser>
          <c:idx val="1"/>
          <c:order val="1"/>
          <c:tx>
            <c:strRef>
              <c:f>'Table 8.55'!$S$7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8.55'!$U$7:$Y$7</c:f>
              <c:numCache>
                <c:formatCode>#,##0</c:formatCode>
                <c:ptCount val="5"/>
                <c:pt idx="0">
                  <c:v>8561</c:v>
                </c:pt>
                <c:pt idx="1">
                  <c:v>8659</c:v>
                </c:pt>
                <c:pt idx="2">
                  <c:v>8879</c:v>
                </c:pt>
                <c:pt idx="3">
                  <c:v>8777</c:v>
                </c:pt>
                <c:pt idx="4">
                  <c:v>9110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47-47E3-8FCC-3834AEF8A73D}"/>
            </c:ext>
          </c:extLst>
        </c:ser>
        <c:ser>
          <c:idx val="2"/>
          <c:order val="2"/>
          <c:tx>
            <c:strRef>
              <c:f>'Table 8.55'!$S$11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8.55'!$U$11:$Y$11</c:f>
              <c:numCache>
                <c:formatCode>#,##0</c:formatCode>
                <c:ptCount val="5"/>
                <c:pt idx="0">
                  <c:v>9504</c:v>
                </c:pt>
                <c:pt idx="1">
                  <c:v>9603</c:v>
                </c:pt>
                <c:pt idx="2">
                  <c:v>10080</c:v>
                </c:pt>
                <c:pt idx="3">
                  <c:v>9942</c:v>
                </c:pt>
                <c:pt idx="4">
                  <c:v>10600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47-47E3-8FCC-3834AEF8A73D}"/>
            </c:ext>
          </c:extLst>
        </c:ser>
        <c:ser>
          <c:idx val="3"/>
          <c:order val="3"/>
          <c:tx>
            <c:strRef>
              <c:f>'Table 8.55'!$S$12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8.55'!$U$12:$Y$12</c:f>
              <c:numCache>
                <c:formatCode>#,##0</c:formatCode>
                <c:ptCount val="5"/>
                <c:pt idx="0">
                  <c:v>2922</c:v>
                </c:pt>
                <c:pt idx="1">
                  <c:v>3016</c:v>
                </c:pt>
                <c:pt idx="2">
                  <c:v>2979</c:v>
                </c:pt>
                <c:pt idx="3">
                  <c:v>2839</c:v>
                </c:pt>
                <c:pt idx="4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47-47E3-8FCC-3834AEF8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8.55'!$AA$15:$AA$33</c:f>
              <c:numCache>
                <c:formatCode>0.0%</c:formatCode>
                <c:ptCount val="19"/>
                <c:pt idx="0">
                  <c:v>0.14275207766419062</c:v>
                </c:pt>
                <c:pt idx="1">
                  <c:v>4.5598293741266459E-3</c:v>
                </c:pt>
                <c:pt idx="2">
                  <c:v>6.148415091564316E-2</c:v>
                </c:pt>
                <c:pt idx="3">
                  <c:v>7.2810178715893214E-3</c:v>
                </c:pt>
                <c:pt idx="4">
                  <c:v>5.1555490181657719E-2</c:v>
                </c:pt>
                <c:pt idx="5">
                  <c:v>2.6844156799293962E-2</c:v>
                </c:pt>
                <c:pt idx="6">
                  <c:v>6.3396337427373689E-2</c:v>
                </c:pt>
                <c:pt idx="7">
                  <c:v>6.4720158858571741E-2</c:v>
                </c:pt>
                <c:pt idx="8">
                  <c:v>2.5226152827829668E-2</c:v>
                </c:pt>
                <c:pt idx="9">
                  <c:v>3.2360079429285872E-3</c:v>
                </c:pt>
                <c:pt idx="10">
                  <c:v>1.772449805104067E-2</c:v>
                </c:pt>
                <c:pt idx="11">
                  <c:v>1.2429212326248436E-2</c:v>
                </c:pt>
                <c:pt idx="12">
                  <c:v>3.1403986173420606E-2</c:v>
                </c:pt>
                <c:pt idx="13">
                  <c:v>4.3612561594469371E-2</c:v>
                </c:pt>
                <c:pt idx="14">
                  <c:v>5.2732220342722659E-2</c:v>
                </c:pt>
                <c:pt idx="15">
                  <c:v>7.3104361256159447E-2</c:v>
                </c:pt>
                <c:pt idx="16">
                  <c:v>9.4800323600794295E-2</c:v>
                </c:pt>
                <c:pt idx="17">
                  <c:v>1.7503861145840995E-2</c:v>
                </c:pt>
                <c:pt idx="18">
                  <c:v>1.6180039714642935E-2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5-4181-B877-A2038B7B81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35-4181-B877-A2038B7B8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8.55'!$Y$44:$Y$60</c:f>
              <c:numCache>
                <c:formatCode>#,##0</c:formatCode>
                <c:ptCount val="17"/>
                <c:pt idx="0">
                  <c:v>0</c:v>
                </c:pt>
                <c:pt idx="1">
                  <c:v>168</c:v>
                </c:pt>
                <c:pt idx="2">
                  <c:v>488</c:v>
                </c:pt>
                <c:pt idx="3">
                  <c:v>572</c:v>
                </c:pt>
                <c:pt idx="4">
                  <c:v>735</c:v>
                </c:pt>
                <c:pt idx="5">
                  <c:v>589</c:v>
                </c:pt>
                <c:pt idx="6">
                  <c:v>530</c:v>
                </c:pt>
                <c:pt idx="7">
                  <c:v>646</c:v>
                </c:pt>
                <c:pt idx="8">
                  <c:v>645</c:v>
                </c:pt>
                <c:pt idx="9">
                  <c:v>609</c:v>
                </c:pt>
                <c:pt idx="10">
                  <c:v>693</c:v>
                </c:pt>
                <c:pt idx="11">
                  <c:v>578</c:v>
                </c:pt>
                <c:pt idx="12">
                  <c:v>347</c:v>
                </c:pt>
                <c:pt idx="13">
                  <c:v>149</c:v>
                </c:pt>
                <c:pt idx="14">
                  <c:v>76</c:v>
                </c:pt>
                <c:pt idx="15">
                  <c:v>41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1-446E-9B7C-C976B93C3535}"/>
            </c:ext>
          </c:extLst>
        </c:ser>
        <c:ser>
          <c:idx val="1"/>
          <c:order val="1"/>
          <c:tx>
            <c:strRef>
              <c:f>'Table 8.55'!$S$62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8.55'!$Y$63:$Y$79</c:f>
              <c:numCache>
                <c:formatCode>#,##0</c:formatCode>
                <c:ptCount val="17"/>
                <c:pt idx="0">
                  <c:v>5</c:v>
                </c:pt>
                <c:pt idx="1">
                  <c:v>171</c:v>
                </c:pt>
                <c:pt idx="2">
                  <c:v>427</c:v>
                </c:pt>
                <c:pt idx="3">
                  <c:v>620</c:v>
                </c:pt>
                <c:pt idx="4">
                  <c:v>649</c:v>
                </c:pt>
                <c:pt idx="5">
                  <c:v>563</c:v>
                </c:pt>
                <c:pt idx="6">
                  <c:v>579</c:v>
                </c:pt>
                <c:pt idx="7">
                  <c:v>613</c:v>
                </c:pt>
                <c:pt idx="8">
                  <c:v>753</c:v>
                </c:pt>
                <c:pt idx="9">
                  <c:v>728</c:v>
                </c:pt>
                <c:pt idx="10">
                  <c:v>653</c:v>
                </c:pt>
                <c:pt idx="11">
                  <c:v>508</c:v>
                </c:pt>
                <c:pt idx="12">
                  <c:v>221</c:v>
                </c:pt>
                <c:pt idx="13">
                  <c:v>104</c:v>
                </c:pt>
                <c:pt idx="14">
                  <c:v>48</c:v>
                </c:pt>
                <c:pt idx="15">
                  <c:v>33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11-446E-9B7C-C976B93C3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8.55'!$Y$83:$Y$90</c:f>
              <c:numCache>
                <c:formatCode>#,##0</c:formatCode>
                <c:ptCount val="8"/>
                <c:pt idx="0">
                  <c:v>435</c:v>
                </c:pt>
                <c:pt idx="1">
                  <c:v>355</c:v>
                </c:pt>
                <c:pt idx="2">
                  <c:v>723</c:v>
                </c:pt>
                <c:pt idx="3">
                  <c:v>181</c:v>
                </c:pt>
                <c:pt idx="4">
                  <c:v>119</c:v>
                </c:pt>
                <c:pt idx="5">
                  <c:v>173</c:v>
                </c:pt>
                <c:pt idx="6">
                  <c:v>410</c:v>
                </c:pt>
                <c:pt idx="7">
                  <c:v>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7-4C8D-89CF-82A651135206}"/>
            </c:ext>
          </c:extLst>
        </c:ser>
        <c:ser>
          <c:idx val="1"/>
          <c:order val="1"/>
          <c:tx>
            <c:strRef>
              <c:f>'Table 8.55'!$S$92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8.55'!$Y$93:$Y$100</c:f>
              <c:numCache>
                <c:formatCode>#,##0</c:formatCode>
                <c:ptCount val="8"/>
                <c:pt idx="0">
                  <c:v>261</c:v>
                </c:pt>
                <c:pt idx="1">
                  <c:v>879</c:v>
                </c:pt>
                <c:pt idx="2">
                  <c:v>162</c:v>
                </c:pt>
                <c:pt idx="3">
                  <c:v>570</c:v>
                </c:pt>
                <c:pt idx="4">
                  <c:v>589</c:v>
                </c:pt>
                <c:pt idx="5">
                  <c:v>354</c:v>
                </c:pt>
                <c:pt idx="6">
                  <c:v>18</c:v>
                </c:pt>
                <c:pt idx="7">
                  <c:v>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B7-4C8D-89CF-82A651135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8.55'!$U$8:$Y$8</c:f>
              <c:numCache>
                <c:formatCode>General</c:formatCode>
                <c:ptCount val="5"/>
                <c:pt idx="0">
                  <c:v>28139.07</c:v>
                </c:pt>
                <c:pt idx="1">
                  <c:v>28660.81</c:v>
                </c:pt>
                <c:pt idx="2">
                  <c:v>30873.5</c:v>
                </c:pt>
                <c:pt idx="3">
                  <c:v>32794</c:v>
                </c:pt>
                <c:pt idx="4">
                  <c:v>32285.06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55-46F8-B8E4-77E548CC0ED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55-46F8-B8E4-77E548CC0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8.55'!$T$4:$Y$4</c:f>
              <c:numCache>
                <c:formatCode>#,##0</c:formatCode>
                <c:ptCount val="6"/>
                <c:pt idx="0">
                  <c:v>12719</c:v>
                </c:pt>
                <c:pt idx="1">
                  <c:v>12426</c:v>
                </c:pt>
                <c:pt idx="2">
                  <c:v>12616</c:v>
                </c:pt>
                <c:pt idx="3">
                  <c:v>13060</c:v>
                </c:pt>
                <c:pt idx="4">
                  <c:v>12778</c:v>
                </c:pt>
                <c:pt idx="5">
                  <c:v>13597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83-4046-9A45-86AAB22A64DE}"/>
            </c:ext>
          </c:extLst>
        </c:ser>
        <c:ser>
          <c:idx val="1"/>
          <c:order val="1"/>
          <c:tx>
            <c:strRef>
              <c:f>'Table 8.55'!$S$7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8.55'!$T$7:$Y$7</c:f>
              <c:numCache>
                <c:formatCode>#,##0</c:formatCode>
                <c:ptCount val="6"/>
                <c:pt idx="0">
                  <c:v>8595</c:v>
                </c:pt>
                <c:pt idx="1">
                  <c:v>8561</c:v>
                </c:pt>
                <c:pt idx="2">
                  <c:v>8659</c:v>
                </c:pt>
                <c:pt idx="3">
                  <c:v>8879</c:v>
                </c:pt>
                <c:pt idx="4">
                  <c:v>8777</c:v>
                </c:pt>
                <c:pt idx="5">
                  <c:v>9110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83-4046-9A45-86AAB22A64DE}"/>
            </c:ext>
          </c:extLst>
        </c:ser>
        <c:ser>
          <c:idx val="2"/>
          <c:order val="2"/>
          <c:tx>
            <c:strRef>
              <c:f>'Table 8.55'!$S$11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8.55'!$T$11:$Y$11</c:f>
              <c:numCache>
                <c:formatCode>#,##0</c:formatCode>
                <c:ptCount val="6"/>
                <c:pt idx="0">
                  <c:v>9726</c:v>
                </c:pt>
                <c:pt idx="1">
                  <c:v>9504</c:v>
                </c:pt>
                <c:pt idx="2">
                  <c:v>9603</c:v>
                </c:pt>
                <c:pt idx="3">
                  <c:v>10080</c:v>
                </c:pt>
                <c:pt idx="4">
                  <c:v>9942</c:v>
                </c:pt>
                <c:pt idx="5">
                  <c:v>10600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83-4046-9A45-86AAB22A64DE}"/>
            </c:ext>
          </c:extLst>
        </c:ser>
        <c:ser>
          <c:idx val="3"/>
          <c:order val="3"/>
          <c:tx>
            <c:strRef>
              <c:f>'Table 8.55'!$S$12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8.55'!$T$12:$Y$12</c:f>
              <c:numCache>
                <c:formatCode>#,##0</c:formatCode>
                <c:ptCount val="6"/>
                <c:pt idx="0">
                  <c:v>2994</c:v>
                </c:pt>
                <c:pt idx="1">
                  <c:v>2922</c:v>
                </c:pt>
                <c:pt idx="2">
                  <c:v>3016</c:v>
                </c:pt>
                <c:pt idx="3">
                  <c:v>2979</c:v>
                </c:pt>
                <c:pt idx="4">
                  <c:v>2839</c:v>
                </c:pt>
                <c:pt idx="5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83-4046-9A45-86AAB22A6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8.55'!$AA$15:$AA$33</c:f>
              <c:numCache>
                <c:formatCode>0.0%</c:formatCode>
                <c:ptCount val="19"/>
                <c:pt idx="0">
                  <c:v>0.14275207766419062</c:v>
                </c:pt>
                <c:pt idx="1">
                  <c:v>4.5598293741266459E-3</c:v>
                </c:pt>
                <c:pt idx="2">
                  <c:v>6.148415091564316E-2</c:v>
                </c:pt>
                <c:pt idx="3">
                  <c:v>7.2810178715893214E-3</c:v>
                </c:pt>
                <c:pt idx="4">
                  <c:v>5.1555490181657719E-2</c:v>
                </c:pt>
                <c:pt idx="5">
                  <c:v>2.6844156799293962E-2</c:v>
                </c:pt>
                <c:pt idx="6">
                  <c:v>6.3396337427373689E-2</c:v>
                </c:pt>
                <c:pt idx="7">
                  <c:v>6.4720158858571741E-2</c:v>
                </c:pt>
                <c:pt idx="8">
                  <c:v>2.5226152827829668E-2</c:v>
                </c:pt>
                <c:pt idx="9">
                  <c:v>3.2360079429285872E-3</c:v>
                </c:pt>
                <c:pt idx="10">
                  <c:v>1.772449805104067E-2</c:v>
                </c:pt>
                <c:pt idx="11">
                  <c:v>1.2429212326248436E-2</c:v>
                </c:pt>
                <c:pt idx="12">
                  <c:v>3.1403986173420606E-2</c:v>
                </c:pt>
                <c:pt idx="13">
                  <c:v>4.3612561594469371E-2</c:v>
                </c:pt>
                <c:pt idx="14">
                  <c:v>5.2732220342722659E-2</c:v>
                </c:pt>
                <c:pt idx="15">
                  <c:v>7.3104361256159447E-2</c:v>
                </c:pt>
                <c:pt idx="16">
                  <c:v>9.4800323600794295E-2</c:v>
                </c:pt>
                <c:pt idx="17">
                  <c:v>1.7503861145840995E-2</c:v>
                </c:pt>
                <c:pt idx="18">
                  <c:v>1.6180039714642935E-2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E-4D92-9CAF-73C781EC41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0E-4D92-9CAF-73C781EC4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8.55'!$Y$44:$Y$60</c:f>
              <c:numCache>
                <c:formatCode>#,##0</c:formatCode>
                <c:ptCount val="17"/>
                <c:pt idx="0">
                  <c:v>0</c:v>
                </c:pt>
                <c:pt idx="1">
                  <c:v>168</c:v>
                </c:pt>
                <c:pt idx="2">
                  <c:v>488</c:v>
                </c:pt>
                <c:pt idx="3">
                  <c:v>572</c:v>
                </c:pt>
                <c:pt idx="4">
                  <c:v>735</c:v>
                </c:pt>
                <c:pt idx="5">
                  <c:v>589</c:v>
                </c:pt>
                <c:pt idx="6">
                  <c:v>530</c:v>
                </c:pt>
                <c:pt idx="7">
                  <c:v>646</c:v>
                </c:pt>
                <c:pt idx="8">
                  <c:v>645</c:v>
                </c:pt>
                <c:pt idx="9">
                  <c:v>609</c:v>
                </c:pt>
                <c:pt idx="10">
                  <c:v>693</c:v>
                </c:pt>
                <c:pt idx="11">
                  <c:v>578</c:v>
                </c:pt>
                <c:pt idx="12">
                  <c:v>347</c:v>
                </c:pt>
                <c:pt idx="13">
                  <c:v>149</c:v>
                </c:pt>
                <c:pt idx="14">
                  <c:v>76</c:v>
                </c:pt>
                <c:pt idx="15">
                  <c:v>41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C-4127-AB14-261B20B3D8F8}"/>
            </c:ext>
          </c:extLst>
        </c:ser>
        <c:ser>
          <c:idx val="1"/>
          <c:order val="1"/>
          <c:tx>
            <c:strRef>
              <c:f>'Table 8.55'!$S$62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8.55'!$Y$63:$Y$79</c:f>
              <c:numCache>
                <c:formatCode>#,##0</c:formatCode>
                <c:ptCount val="17"/>
                <c:pt idx="0">
                  <c:v>5</c:v>
                </c:pt>
                <c:pt idx="1">
                  <c:v>171</c:v>
                </c:pt>
                <c:pt idx="2">
                  <c:v>427</c:v>
                </c:pt>
                <c:pt idx="3">
                  <c:v>620</c:v>
                </c:pt>
                <c:pt idx="4">
                  <c:v>649</c:v>
                </c:pt>
                <c:pt idx="5">
                  <c:v>563</c:v>
                </c:pt>
                <c:pt idx="6">
                  <c:v>579</c:v>
                </c:pt>
                <c:pt idx="7">
                  <c:v>613</c:v>
                </c:pt>
                <c:pt idx="8">
                  <c:v>753</c:v>
                </c:pt>
                <c:pt idx="9">
                  <c:v>728</c:v>
                </c:pt>
                <c:pt idx="10">
                  <c:v>653</c:v>
                </c:pt>
                <c:pt idx="11">
                  <c:v>508</c:v>
                </c:pt>
                <c:pt idx="12">
                  <c:v>221</c:v>
                </c:pt>
                <c:pt idx="13">
                  <c:v>104</c:v>
                </c:pt>
                <c:pt idx="14">
                  <c:v>48</c:v>
                </c:pt>
                <c:pt idx="15">
                  <c:v>33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C-4127-AB14-261B20B3D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8.55'!$Y$83:$Y$90</c:f>
              <c:numCache>
                <c:formatCode>#,##0</c:formatCode>
                <c:ptCount val="8"/>
                <c:pt idx="0">
                  <c:v>435</c:v>
                </c:pt>
                <c:pt idx="1">
                  <c:v>355</c:v>
                </c:pt>
                <c:pt idx="2">
                  <c:v>723</c:v>
                </c:pt>
                <c:pt idx="3">
                  <c:v>181</c:v>
                </c:pt>
                <c:pt idx="4">
                  <c:v>119</c:v>
                </c:pt>
                <c:pt idx="5">
                  <c:v>173</c:v>
                </c:pt>
                <c:pt idx="6">
                  <c:v>410</c:v>
                </c:pt>
                <c:pt idx="7">
                  <c:v>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1-49CA-BCAB-7D55886D179E}"/>
            </c:ext>
          </c:extLst>
        </c:ser>
        <c:ser>
          <c:idx val="1"/>
          <c:order val="1"/>
          <c:tx>
            <c:strRef>
              <c:f>'Table 8.55'!$S$92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8.55'!$Y$93:$Y$100</c:f>
              <c:numCache>
                <c:formatCode>#,##0</c:formatCode>
                <c:ptCount val="8"/>
                <c:pt idx="0">
                  <c:v>261</c:v>
                </c:pt>
                <c:pt idx="1">
                  <c:v>879</c:v>
                </c:pt>
                <c:pt idx="2">
                  <c:v>162</c:v>
                </c:pt>
                <c:pt idx="3">
                  <c:v>570</c:v>
                </c:pt>
                <c:pt idx="4">
                  <c:v>589</c:v>
                </c:pt>
                <c:pt idx="5">
                  <c:v>354</c:v>
                </c:pt>
                <c:pt idx="6">
                  <c:v>18</c:v>
                </c:pt>
                <c:pt idx="7">
                  <c:v>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1-49CA-BCAB-7D55886D1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8.6'!$U$8:$Y$8</c:f>
              <c:numCache>
                <c:formatCode>General</c:formatCode>
                <c:ptCount val="5"/>
                <c:pt idx="0">
                  <c:v>35295.94</c:v>
                </c:pt>
                <c:pt idx="1">
                  <c:v>36040</c:v>
                </c:pt>
                <c:pt idx="2">
                  <c:v>37030.75</c:v>
                </c:pt>
                <c:pt idx="3">
                  <c:v>39056</c:v>
                </c:pt>
                <c:pt idx="4">
                  <c:v>38668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A0-44D6-968F-BD9A2A494E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A0-44D6-968F-BD9A2A494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8.55'!$T$8:$Y$8</c:f>
              <c:numCache>
                <c:formatCode>General</c:formatCode>
                <c:ptCount val="6"/>
                <c:pt idx="0">
                  <c:v>26606.5</c:v>
                </c:pt>
                <c:pt idx="1">
                  <c:v>28139.07</c:v>
                </c:pt>
                <c:pt idx="2">
                  <c:v>28660.81</c:v>
                </c:pt>
                <c:pt idx="3">
                  <c:v>30873.5</c:v>
                </c:pt>
                <c:pt idx="4">
                  <c:v>32794</c:v>
                </c:pt>
                <c:pt idx="5">
                  <c:v>32285.06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29-41A4-B4CE-B55667F54FD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29-41A4-B4CE-B55667F54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8.56'!$U$4:$Y$4</c:f>
              <c:numCache>
                <c:formatCode>#,##0</c:formatCode>
                <c:ptCount val="5"/>
                <c:pt idx="0">
                  <c:v>9673</c:v>
                </c:pt>
                <c:pt idx="1">
                  <c:v>9902</c:v>
                </c:pt>
                <c:pt idx="2">
                  <c:v>10064</c:v>
                </c:pt>
                <c:pt idx="3">
                  <c:v>10119</c:v>
                </c:pt>
                <c:pt idx="4">
                  <c:v>10478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7D-48C3-9717-E5B3DF4000C8}"/>
            </c:ext>
          </c:extLst>
        </c:ser>
        <c:ser>
          <c:idx val="1"/>
          <c:order val="1"/>
          <c:tx>
            <c:strRef>
              <c:f>'Table 8.56'!$S$7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8.56'!$U$7:$Y$7</c:f>
              <c:numCache>
                <c:formatCode>#,##0</c:formatCode>
                <c:ptCount val="5"/>
                <c:pt idx="0">
                  <c:v>7007</c:v>
                </c:pt>
                <c:pt idx="1">
                  <c:v>7144</c:v>
                </c:pt>
                <c:pt idx="2">
                  <c:v>7128</c:v>
                </c:pt>
                <c:pt idx="3">
                  <c:v>7175</c:v>
                </c:pt>
                <c:pt idx="4">
                  <c:v>7440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7D-48C3-9717-E5B3DF4000C8}"/>
            </c:ext>
          </c:extLst>
        </c:ser>
        <c:ser>
          <c:idx val="2"/>
          <c:order val="2"/>
          <c:tx>
            <c:strRef>
              <c:f>'Table 8.56'!$S$11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8.56'!$U$11:$Y$11</c:f>
              <c:numCache>
                <c:formatCode>#,##0</c:formatCode>
                <c:ptCount val="5"/>
                <c:pt idx="0">
                  <c:v>7724</c:v>
                </c:pt>
                <c:pt idx="1">
                  <c:v>7967</c:v>
                </c:pt>
                <c:pt idx="2">
                  <c:v>8199</c:v>
                </c:pt>
                <c:pt idx="3">
                  <c:v>8242</c:v>
                </c:pt>
                <c:pt idx="4">
                  <c:v>8531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7D-48C3-9717-E5B3DF4000C8}"/>
            </c:ext>
          </c:extLst>
        </c:ser>
        <c:ser>
          <c:idx val="3"/>
          <c:order val="3"/>
          <c:tx>
            <c:strRef>
              <c:f>'Table 8.56'!$S$12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8.56'!$U$12:$Y$12</c:f>
              <c:numCache>
                <c:formatCode>#,##0</c:formatCode>
                <c:ptCount val="5"/>
                <c:pt idx="0">
                  <c:v>1942</c:v>
                </c:pt>
                <c:pt idx="1">
                  <c:v>1935</c:v>
                </c:pt>
                <c:pt idx="2">
                  <c:v>1865</c:v>
                </c:pt>
                <c:pt idx="3">
                  <c:v>1875</c:v>
                </c:pt>
                <c:pt idx="4">
                  <c:v>1947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7D-48C3-9717-E5B3DF40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8.56'!$AA$15:$AA$33</c:f>
              <c:numCache>
                <c:formatCode>0.0%</c:formatCode>
                <c:ptCount val="19"/>
                <c:pt idx="0">
                  <c:v>6.7570146974613471E-2</c:v>
                </c:pt>
                <c:pt idx="1">
                  <c:v>3.1494560030540181E-3</c:v>
                </c:pt>
                <c:pt idx="2">
                  <c:v>5.7262836419163965E-2</c:v>
                </c:pt>
                <c:pt idx="3">
                  <c:v>5.7262836419163963E-3</c:v>
                </c:pt>
                <c:pt idx="4">
                  <c:v>8.8280206146211113E-2</c:v>
                </c:pt>
                <c:pt idx="5">
                  <c:v>3.0062989120061081E-2</c:v>
                </c:pt>
                <c:pt idx="6">
                  <c:v>7.0910479099064713E-2</c:v>
                </c:pt>
                <c:pt idx="7">
                  <c:v>6.3752624546669218E-2</c:v>
                </c:pt>
                <c:pt idx="8">
                  <c:v>2.9108608513075014E-2</c:v>
                </c:pt>
                <c:pt idx="9">
                  <c:v>7.4441687344913151E-3</c:v>
                </c:pt>
                <c:pt idx="10">
                  <c:v>2.4432143538843289E-2</c:v>
                </c:pt>
                <c:pt idx="11">
                  <c:v>1.7465165107845008E-2</c:v>
                </c:pt>
                <c:pt idx="12">
                  <c:v>4.8864287077686579E-2</c:v>
                </c:pt>
                <c:pt idx="13">
                  <c:v>4.8005344531399124E-2</c:v>
                </c:pt>
                <c:pt idx="14">
                  <c:v>6.8524527581599548E-2</c:v>
                </c:pt>
                <c:pt idx="15">
                  <c:v>9.4674556213017749E-2</c:v>
                </c:pt>
                <c:pt idx="16">
                  <c:v>8.7134949417827831E-2</c:v>
                </c:pt>
                <c:pt idx="17">
                  <c:v>1.832410765413247E-2</c:v>
                </c:pt>
                <c:pt idx="18">
                  <c:v>3.0731055544951327E-2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9-44D5-A5CC-1567F7C026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9-44D5-A5CC-1567F7C0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8.56'!$Y$44:$Y$60</c:f>
              <c:numCache>
                <c:formatCode>#,##0</c:formatCode>
                <c:ptCount val="17"/>
                <c:pt idx="0">
                  <c:v>4</c:v>
                </c:pt>
                <c:pt idx="1">
                  <c:v>83</c:v>
                </c:pt>
                <c:pt idx="2">
                  <c:v>254</c:v>
                </c:pt>
                <c:pt idx="3">
                  <c:v>381</c:v>
                </c:pt>
                <c:pt idx="4">
                  <c:v>469</c:v>
                </c:pt>
                <c:pt idx="5">
                  <c:v>379</c:v>
                </c:pt>
                <c:pt idx="6">
                  <c:v>437</c:v>
                </c:pt>
                <c:pt idx="7">
                  <c:v>495</c:v>
                </c:pt>
                <c:pt idx="8">
                  <c:v>587</c:v>
                </c:pt>
                <c:pt idx="9">
                  <c:v>581</c:v>
                </c:pt>
                <c:pt idx="10">
                  <c:v>583</c:v>
                </c:pt>
                <c:pt idx="11">
                  <c:v>468</c:v>
                </c:pt>
                <c:pt idx="12">
                  <c:v>294</c:v>
                </c:pt>
                <c:pt idx="13">
                  <c:v>138</c:v>
                </c:pt>
                <c:pt idx="14">
                  <c:v>77</c:v>
                </c:pt>
                <c:pt idx="15">
                  <c:v>35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02-46A1-985D-1991C260F5F0}"/>
            </c:ext>
          </c:extLst>
        </c:ser>
        <c:ser>
          <c:idx val="1"/>
          <c:order val="1"/>
          <c:tx>
            <c:strRef>
              <c:f>'Table 8.56'!$S$62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8.56'!$Y$63:$Y$79</c:f>
              <c:numCache>
                <c:formatCode>#,##0</c:formatCode>
                <c:ptCount val="17"/>
                <c:pt idx="0">
                  <c:v>4</c:v>
                </c:pt>
                <c:pt idx="1">
                  <c:v>107</c:v>
                </c:pt>
                <c:pt idx="2">
                  <c:v>301</c:v>
                </c:pt>
                <c:pt idx="3">
                  <c:v>441</c:v>
                </c:pt>
                <c:pt idx="4">
                  <c:v>363</c:v>
                </c:pt>
                <c:pt idx="5">
                  <c:v>376</c:v>
                </c:pt>
                <c:pt idx="6">
                  <c:v>407</c:v>
                </c:pt>
                <c:pt idx="7">
                  <c:v>562</c:v>
                </c:pt>
                <c:pt idx="8">
                  <c:v>585</c:v>
                </c:pt>
                <c:pt idx="9">
                  <c:v>581</c:v>
                </c:pt>
                <c:pt idx="10">
                  <c:v>621</c:v>
                </c:pt>
                <c:pt idx="11">
                  <c:v>457</c:v>
                </c:pt>
                <c:pt idx="12">
                  <c:v>210</c:v>
                </c:pt>
                <c:pt idx="13">
                  <c:v>99</c:v>
                </c:pt>
                <c:pt idx="14">
                  <c:v>43</c:v>
                </c:pt>
                <c:pt idx="15">
                  <c:v>17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02-46A1-985D-1991C260F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8.56'!$Y$83:$Y$90</c:f>
              <c:numCache>
                <c:formatCode>#,##0</c:formatCode>
                <c:ptCount val="8"/>
                <c:pt idx="0">
                  <c:v>429</c:v>
                </c:pt>
                <c:pt idx="1">
                  <c:v>328</c:v>
                </c:pt>
                <c:pt idx="2">
                  <c:v>727</c:v>
                </c:pt>
                <c:pt idx="3">
                  <c:v>231</c:v>
                </c:pt>
                <c:pt idx="4">
                  <c:v>105</c:v>
                </c:pt>
                <c:pt idx="5">
                  <c:v>128</c:v>
                </c:pt>
                <c:pt idx="6">
                  <c:v>356</c:v>
                </c:pt>
                <c:pt idx="7">
                  <c:v>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A-4423-BDD0-C7B26706B15B}"/>
            </c:ext>
          </c:extLst>
        </c:ser>
        <c:ser>
          <c:idx val="1"/>
          <c:order val="1"/>
          <c:tx>
            <c:strRef>
              <c:f>'Table 8.56'!$S$92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8.56'!$Y$93:$Y$100</c:f>
              <c:numCache>
                <c:formatCode>#,##0</c:formatCode>
                <c:ptCount val="8"/>
                <c:pt idx="0">
                  <c:v>268</c:v>
                </c:pt>
                <c:pt idx="1">
                  <c:v>638</c:v>
                </c:pt>
                <c:pt idx="2">
                  <c:v>153</c:v>
                </c:pt>
                <c:pt idx="3">
                  <c:v>580</c:v>
                </c:pt>
                <c:pt idx="4">
                  <c:v>548</c:v>
                </c:pt>
                <c:pt idx="5">
                  <c:v>283</c:v>
                </c:pt>
                <c:pt idx="6">
                  <c:v>31</c:v>
                </c:pt>
                <c:pt idx="7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A-4423-BDD0-C7B26706B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8.56'!$U$8:$Y$8</c:f>
              <c:numCache>
                <c:formatCode>General</c:formatCode>
                <c:ptCount val="5"/>
                <c:pt idx="0">
                  <c:v>32141</c:v>
                </c:pt>
                <c:pt idx="1">
                  <c:v>32195</c:v>
                </c:pt>
                <c:pt idx="2">
                  <c:v>33162</c:v>
                </c:pt>
                <c:pt idx="3">
                  <c:v>34883</c:v>
                </c:pt>
                <c:pt idx="4">
                  <c:v>36448.42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C2-44D0-ABC6-37C82250D2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C2-44D0-ABC6-37C82250D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8.56'!$T$4:$Y$4</c:f>
              <c:numCache>
                <c:formatCode>#,##0</c:formatCode>
                <c:ptCount val="6"/>
                <c:pt idx="0">
                  <c:v>9824</c:v>
                </c:pt>
                <c:pt idx="1">
                  <c:v>9673</c:v>
                </c:pt>
                <c:pt idx="2">
                  <c:v>9902</c:v>
                </c:pt>
                <c:pt idx="3">
                  <c:v>10064</c:v>
                </c:pt>
                <c:pt idx="4">
                  <c:v>10119</c:v>
                </c:pt>
                <c:pt idx="5">
                  <c:v>10478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4F-42BF-9B6A-EBA1CB604EF2}"/>
            </c:ext>
          </c:extLst>
        </c:ser>
        <c:ser>
          <c:idx val="1"/>
          <c:order val="1"/>
          <c:tx>
            <c:strRef>
              <c:f>'Table 8.56'!$S$7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8.56'!$T$7:$Y$7</c:f>
              <c:numCache>
                <c:formatCode>#,##0</c:formatCode>
                <c:ptCount val="6"/>
                <c:pt idx="0">
                  <c:v>7017</c:v>
                </c:pt>
                <c:pt idx="1">
                  <c:v>7007</c:v>
                </c:pt>
                <c:pt idx="2">
                  <c:v>7144</c:v>
                </c:pt>
                <c:pt idx="3">
                  <c:v>7128</c:v>
                </c:pt>
                <c:pt idx="4">
                  <c:v>7175</c:v>
                </c:pt>
                <c:pt idx="5">
                  <c:v>7440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4F-42BF-9B6A-EBA1CB604EF2}"/>
            </c:ext>
          </c:extLst>
        </c:ser>
        <c:ser>
          <c:idx val="2"/>
          <c:order val="2"/>
          <c:tx>
            <c:strRef>
              <c:f>'Table 8.56'!$S$11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8.56'!$T$11:$Y$11</c:f>
              <c:numCache>
                <c:formatCode>#,##0</c:formatCode>
                <c:ptCount val="6"/>
                <c:pt idx="0">
                  <c:v>7823</c:v>
                </c:pt>
                <c:pt idx="1">
                  <c:v>7724</c:v>
                </c:pt>
                <c:pt idx="2">
                  <c:v>7967</c:v>
                </c:pt>
                <c:pt idx="3">
                  <c:v>8199</c:v>
                </c:pt>
                <c:pt idx="4">
                  <c:v>8242</c:v>
                </c:pt>
                <c:pt idx="5">
                  <c:v>8531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4F-42BF-9B6A-EBA1CB604EF2}"/>
            </c:ext>
          </c:extLst>
        </c:ser>
        <c:ser>
          <c:idx val="3"/>
          <c:order val="3"/>
          <c:tx>
            <c:strRef>
              <c:f>'Table 8.56'!$S$12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8.56'!$T$12:$Y$12</c:f>
              <c:numCache>
                <c:formatCode>#,##0</c:formatCode>
                <c:ptCount val="6"/>
                <c:pt idx="0">
                  <c:v>2002</c:v>
                </c:pt>
                <c:pt idx="1">
                  <c:v>1942</c:v>
                </c:pt>
                <c:pt idx="2">
                  <c:v>1935</c:v>
                </c:pt>
                <c:pt idx="3">
                  <c:v>1865</c:v>
                </c:pt>
                <c:pt idx="4">
                  <c:v>1875</c:v>
                </c:pt>
                <c:pt idx="5">
                  <c:v>1947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4F-42BF-9B6A-EBA1CB604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8.56'!$AA$15:$AA$33</c:f>
              <c:numCache>
                <c:formatCode>0.0%</c:formatCode>
                <c:ptCount val="19"/>
                <c:pt idx="0">
                  <c:v>6.7570146974613471E-2</c:v>
                </c:pt>
                <c:pt idx="1">
                  <c:v>3.1494560030540181E-3</c:v>
                </c:pt>
                <c:pt idx="2">
                  <c:v>5.7262836419163965E-2</c:v>
                </c:pt>
                <c:pt idx="3">
                  <c:v>5.7262836419163963E-3</c:v>
                </c:pt>
                <c:pt idx="4">
                  <c:v>8.8280206146211113E-2</c:v>
                </c:pt>
                <c:pt idx="5">
                  <c:v>3.0062989120061081E-2</c:v>
                </c:pt>
                <c:pt idx="6">
                  <c:v>7.0910479099064713E-2</c:v>
                </c:pt>
                <c:pt idx="7">
                  <c:v>6.3752624546669218E-2</c:v>
                </c:pt>
                <c:pt idx="8">
                  <c:v>2.9108608513075014E-2</c:v>
                </c:pt>
                <c:pt idx="9">
                  <c:v>7.4441687344913151E-3</c:v>
                </c:pt>
                <c:pt idx="10">
                  <c:v>2.4432143538843289E-2</c:v>
                </c:pt>
                <c:pt idx="11">
                  <c:v>1.7465165107845008E-2</c:v>
                </c:pt>
                <c:pt idx="12">
                  <c:v>4.8864287077686579E-2</c:v>
                </c:pt>
                <c:pt idx="13">
                  <c:v>4.8005344531399124E-2</c:v>
                </c:pt>
                <c:pt idx="14">
                  <c:v>6.8524527581599548E-2</c:v>
                </c:pt>
                <c:pt idx="15">
                  <c:v>9.4674556213017749E-2</c:v>
                </c:pt>
                <c:pt idx="16">
                  <c:v>8.7134949417827831E-2</c:v>
                </c:pt>
                <c:pt idx="17">
                  <c:v>1.832410765413247E-2</c:v>
                </c:pt>
                <c:pt idx="18">
                  <c:v>3.0731055544951327E-2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A-408B-BC5C-A7372CAAAE0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A-408B-BC5C-A7372CAAA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8.56'!$Y$44:$Y$60</c:f>
              <c:numCache>
                <c:formatCode>#,##0</c:formatCode>
                <c:ptCount val="17"/>
                <c:pt idx="0">
                  <c:v>4</c:v>
                </c:pt>
                <c:pt idx="1">
                  <c:v>83</c:v>
                </c:pt>
                <c:pt idx="2">
                  <c:v>254</c:v>
                </c:pt>
                <c:pt idx="3">
                  <c:v>381</c:v>
                </c:pt>
                <c:pt idx="4">
                  <c:v>469</c:v>
                </c:pt>
                <c:pt idx="5">
                  <c:v>379</c:v>
                </c:pt>
                <c:pt idx="6">
                  <c:v>437</c:v>
                </c:pt>
                <c:pt idx="7">
                  <c:v>495</c:v>
                </c:pt>
                <c:pt idx="8">
                  <c:v>587</c:v>
                </c:pt>
                <c:pt idx="9">
                  <c:v>581</c:v>
                </c:pt>
                <c:pt idx="10">
                  <c:v>583</c:v>
                </c:pt>
                <c:pt idx="11">
                  <c:v>468</c:v>
                </c:pt>
                <c:pt idx="12">
                  <c:v>294</c:v>
                </c:pt>
                <c:pt idx="13">
                  <c:v>138</c:v>
                </c:pt>
                <c:pt idx="14">
                  <c:v>77</c:v>
                </c:pt>
                <c:pt idx="15">
                  <c:v>35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49-4103-AA95-78DA4BE3E03B}"/>
            </c:ext>
          </c:extLst>
        </c:ser>
        <c:ser>
          <c:idx val="1"/>
          <c:order val="1"/>
          <c:tx>
            <c:strRef>
              <c:f>'Table 8.56'!$S$62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8.56'!$Y$63:$Y$79</c:f>
              <c:numCache>
                <c:formatCode>#,##0</c:formatCode>
                <c:ptCount val="17"/>
                <c:pt idx="0">
                  <c:v>4</c:v>
                </c:pt>
                <c:pt idx="1">
                  <c:v>107</c:v>
                </c:pt>
                <c:pt idx="2">
                  <c:v>301</c:v>
                </c:pt>
                <c:pt idx="3">
                  <c:v>441</c:v>
                </c:pt>
                <c:pt idx="4">
                  <c:v>363</c:v>
                </c:pt>
                <c:pt idx="5">
                  <c:v>376</c:v>
                </c:pt>
                <c:pt idx="6">
                  <c:v>407</c:v>
                </c:pt>
                <c:pt idx="7">
                  <c:v>562</c:v>
                </c:pt>
                <c:pt idx="8">
                  <c:v>585</c:v>
                </c:pt>
                <c:pt idx="9">
                  <c:v>581</c:v>
                </c:pt>
                <c:pt idx="10">
                  <c:v>621</c:v>
                </c:pt>
                <c:pt idx="11">
                  <c:v>457</c:v>
                </c:pt>
                <c:pt idx="12">
                  <c:v>210</c:v>
                </c:pt>
                <c:pt idx="13">
                  <c:v>99</c:v>
                </c:pt>
                <c:pt idx="14">
                  <c:v>43</c:v>
                </c:pt>
                <c:pt idx="15">
                  <c:v>17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49-4103-AA95-78DA4BE3E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8.56'!$Y$83:$Y$90</c:f>
              <c:numCache>
                <c:formatCode>#,##0</c:formatCode>
                <c:ptCount val="8"/>
                <c:pt idx="0">
                  <c:v>429</c:v>
                </c:pt>
                <c:pt idx="1">
                  <c:v>328</c:v>
                </c:pt>
                <c:pt idx="2">
                  <c:v>727</c:v>
                </c:pt>
                <c:pt idx="3">
                  <c:v>231</c:v>
                </c:pt>
                <c:pt idx="4">
                  <c:v>105</c:v>
                </c:pt>
                <c:pt idx="5">
                  <c:v>128</c:v>
                </c:pt>
                <c:pt idx="6">
                  <c:v>356</c:v>
                </c:pt>
                <c:pt idx="7">
                  <c:v>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1D-4848-8340-B81B97EAC226}"/>
            </c:ext>
          </c:extLst>
        </c:ser>
        <c:ser>
          <c:idx val="1"/>
          <c:order val="1"/>
          <c:tx>
            <c:strRef>
              <c:f>'Table 8.56'!$S$92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8.56'!$Y$93:$Y$100</c:f>
              <c:numCache>
                <c:formatCode>#,##0</c:formatCode>
                <c:ptCount val="8"/>
                <c:pt idx="0">
                  <c:v>268</c:v>
                </c:pt>
                <c:pt idx="1">
                  <c:v>638</c:v>
                </c:pt>
                <c:pt idx="2">
                  <c:v>153</c:v>
                </c:pt>
                <c:pt idx="3">
                  <c:v>580</c:v>
                </c:pt>
                <c:pt idx="4">
                  <c:v>548</c:v>
                </c:pt>
                <c:pt idx="5">
                  <c:v>283</c:v>
                </c:pt>
                <c:pt idx="6">
                  <c:v>31</c:v>
                </c:pt>
                <c:pt idx="7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1D-4848-8340-B81B97EAC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8.6'!$T$4:$Y$4</c:f>
              <c:numCache>
                <c:formatCode>#,##0</c:formatCode>
                <c:ptCount val="6"/>
                <c:pt idx="0">
                  <c:v>32620</c:v>
                </c:pt>
                <c:pt idx="1">
                  <c:v>33397</c:v>
                </c:pt>
                <c:pt idx="2">
                  <c:v>34423</c:v>
                </c:pt>
                <c:pt idx="3">
                  <c:v>34818</c:v>
                </c:pt>
                <c:pt idx="4">
                  <c:v>35558</c:v>
                </c:pt>
                <c:pt idx="5">
                  <c:v>37715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F1-47DC-88BF-0453631A5DF5}"/>
            </c:ext>
          </c:extLst>
        </c:ser>
        <c:ser>
          <c:idx val="1"/>
          <c:order val="1"/>
          <c:tx>
            <c:strRef>
              <c:f>'Table 8.6'!$S$7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8.6'!$T$7:$Y$7</c:f>
              <c:numCache>
                <c:formatCode>#,##0</c:formatCode>
                <c:ptCount val="6"/>
                <c:pt idx="0">
                  <c:v>23674</c:v>
                </c:pt>
                <c:pt idx="1">
                  <c:v>24099</c:v>
                </c:pt>
                <c:pt idx="2">
                  <c:v>24565</c:v>
                </c:pt>
                <c:pt idx="3">
                  <c:v>24784</c:v>
                </c:pt>
                <c:pt idx="4">
                  <c:v>25532</c:v>
                </c:pt>
                <c:pt idx="5">
                  <c:v>26717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F1-47DC-88BF-0453631A5DF5}"/>
            </c:ext>
          </c:extLst>
        </c:ser>
        <c:ser>
          <c:idx val="2"/>
          <c:order val="2"/>
          <c:tx>
            <c:strRef>
              <c:f>'Table 8.6'!$S$11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8.6'!$T$11:$Y$11</c:f>
              <c:numCache>
                <c:formatCode>#,##0</c:formatCode>
                <c:ptCount val="6"/>
                <c:pt idx="0">
                  <c:v>26792</c:v>
                </c:pt>
                <c:pt idx="1">
                  <c:v>27651</c:v>
                </c:pt>
                <c:pt idx="2">
                  <c:v>28673</c:v>
                </c:pt>
                <c:pt idx="3">
                  <c:v>29214</c:v>
                </c:pt>
                <c:pt idx="4">
                  <c:v>29942</c:v>
                </c:pt>
                <c:pt idx="5">
                  <c:v>31831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F1-47DC-88BF-0453631A5DF5}"/>
            </c:ext>
          </c:extLst>
        </c:ser>
        <c:ser>
          <c:idx val="3"/>
          <c:order val="3"/>
          <c:tx>
            <c:strRef>
              <c:f>'Table 8.6'!$S$12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8.6'!$T$12:$Y$12</c:f>
              <c:numCache>
                <c:formatCode>#,##0</c:formatCode>
                <c:ptCount val="6"/>
                <c:pt idx="0">
                  <c:v>5825</c:v>
                </c:pt>
                <c:pt idx="1">
                  <c:v>5749</c:v>
                </c:pt>
                <c:pt idx="2">
                  <c:v>5751</c:v>
                </c:pt>
                <c:pt idx="3">
                  <c:v>5601</c:v>
                </c:pt>
                <c:pt idx="4">
                  <c:v>5614</c:v>
                </c:pt>
                <c:pt idx="5">
                  <c:v>5884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F1-47DC-88BF-0453631A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8.56'!$T$8:$Y$8</c:f>
              <c:numCache>
                <c:formatCode>General</c:formatCode>
                <c:ptCount val="6"/>
                <c:pt idx="0">
                  <c:v>30000</c:v>
                </c:pt>
                <c:pt idx="1">
                  <c:v>32141</c:v>
                </c:pt>
                <c:pt idx="2">
                  <c:v>32195</c:v>
                </c:pt>
                <c:pt idx="3">
                  <c:v>33162</c:v>
                </c:pt>
                <c:pt idx="4">
                  <c:v>34883</c:v>
                </c:pt>
                <c:pt idx="5">
                  <c:v>36448.42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0E-4DA2-B34F-C71236C1132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0E-4DA2-B34F-C71236C11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8.57'!$U$4:$Y$4</c:f>
              <c:numCache>
                <c:formatCode>#,##0</c:formatCode>
                <c:ptCount val="5"/>
                <c:pt idx="0">
                  <c:v>51026</c:v>
                </c:pt>
                <c:pt idx="1">
                  <c:v>50819</c:v>
                </c:pt>
                <c:pt idx="2">
                  <c:v>51554</c:v>
                </c:pt>
                <c:pt idx="3">
                  <c:v>51191</c:v>
                </c:pt>
                <c:pt idx="4">
                  <c:v>52118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13-4C8F-BD07-E3DA5074E7A6}"/>
            </c:ext>
          </c:extLst>
        </c:ser>
        <c:ser>
          <c:idx val="1"/>
          <c:order val="1"/>
          <c:tx>
            <c:strRef>
              <c:f>'Table 8.57'!$S$7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8.57'!$U$7:$Y$7</c:f>
              <c:numCache>
                <c:formatCode>#,##0</c:formatCode>
                <c:ptCount val="5"/>
                <c:pt idx="0">
                  <c:v>37497</c:v>
                </c:pt>
                <c:pt idx="1">
                  <c:v>37448</c:v>
                </c:pt>
                <c:pt idx="2">
                  <c:v>37478</c:v>
                </c:pt>
                <c:pt idx="3">
                  <c:v>37585</c:v>
                </c:pt>
                <c:pt idx="4">
                  <c:v>37844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13-4C8F-BD07-E3DA5074E7A6}"/>
            </c:ext>
          </c:extLst>
        </c:ser>
        <c:ser>
          <c:idx val="2"/>
          <c:order val="2"/>
          <c:tx>
            <c:strRef>
              <c:f>'Table 8.57'!$S$11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8.57'!$U$11:$Y$11</c:f>
              <c:numCache>
                <c:formatCode>#,##0</c:formatCode>
                <c:ptCount val="5"/>
                <c:pt idx="0">
                  <c:v>45404</c:v>
                </c:pt>
                <c:pt idx="1">
                  <c:v>45224</c:v>
                </c:pt>
                <c:pt idx="2">
                  <c:v>46126</c:v>
                </c:pt>
                <c:pt idx="3">
                  <c:v>45723</c:v>
                </c:pt>
                <c:pt idx="4">
                  <c:v>46552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13-4C8F-BD07-E3DA5074E7A6}"/>
            </c:ext>
          </c:extLst>
        </c:ser>
        <c:ser>
          <c:idx val="3"/>
          <c:order val="3"/>
          <c:tx>
            <c:strRef>
              <c:f>'Table 8.57'!$S$12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8.57'!$U$12:$Y$12</c:f>
              <c:numCache>
                <c:formatCode>#,##0</c:formatCode>
                <c:ptCount val="5"/>
                <c:pt idx="0">
                  <c:v>5622</c:v>
                </c:pt>
                <c:pt idx="1">
                  <c:v>5596</c:v>
                </c:pt>
                <c:pt idx="2">
                  <c:v>5425</c:v>
                </c:pt>
                <c:pt idx="3">
                  <c:v>5465</c:v>
                </c:pt>
                <c:pt idx="4">
                  <c:v>5566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13-4C8F-BD07-E3DA5074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8.57'!$AA$15:$AA$33</c:f>
              <c:numCache>
                <c:formatCode>0.0%</c:formatCode>
                <c:ptCount val="19"/>
                <c:pt idx="0">
                  <c:v>6.1782877316857903E-3</c:v>
                </c:pt>
                <c:pt idx="1">
                  <c:v>1.151233738823439E-3</c:v>
                </c:pt>
                <c:pt idx="2">
                  <c:v>5.0232165470662726E-2</c:v>
                </c:pt>
                <c:pt idx="3">
                  <c:v>6.0439771288230554E-3</c:v>
                </c:pt>
                <c:pt idx="4">
                  <c:v>9.2808626578149589E-2</c:v>
                </c:pt>
                <c:pt idx="5">
                  <c:v>4.3823630991212247E-2</c:v>
                </c:pt>
                <c:pt idx="6">
                  <c:v>8.1584097624621058E-2</c:v>
                </c:pt>
                <c:pt idx="7">
                  <c:v>4.4667869066349439E-2</c:v>
                </c:pt>
                <c:pt idx="8">
                  <c:v>2.4809087071645114E-2</c:v>
                </c:pt>
                <c:pt idx="9">
                  <c:v>1.8381365363214244E-2</c:v>
                </c:pt>
                <c:pt idx="10">
                  <c:v>4.1847346406232014E-2</c:v>
                </c:pt>
                <c:pt idx="11">
                  <c:v>1.7728999577880964E-2</c:v>
                </c:pt>
                <c:pt idx="12">
                  <c:v>8.432787136881692E-2</c:v>
                </c:pt>
                <c:pt idx="13">
                  <c:v>6.0804328638857978E-2</c:v>
                </c:pt>
                <c:pt idx="14">
                  <c:v>5.7139567903603361E-2</c:v>
                </c:pt>
                <c:pt idx="15">
                  <c:v>0.11527687171418703</c:v>
                </c:pt>
                <c:pt idx="16">
                  <c:v>0.11191910664261867</c:v>
                </c:pt>
                <c:pt idx="17">
                  <c:v>2.9644268774703556E-2</c:v>
                </c:pt>
                <c:pt idx="18">
                  <c:v>3.2215357458075904E-2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A-48D0-AF8A-4D7E6FBBEF8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A-48D0-AF8A-4D7E6FBBE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8.57'!$Y$44:$Y$60</c:f>
              <c:numCache>
                <c:formatCode>#,##0</c:formatCode>
                <c:ptCount val="17"/>
                <c:pt idx="0">
                  <c:v>18</c:v>
                </c:pt>
                <c:pt idx="1">
                  <c:v>443</c:v>
                </c:pt>
                <c:pt idx="2">
                  <c:v>1708</c:v>
                </c:pt>
                <c:pt idx="3">
                  <c:v>2525</c:v>
                </c:pt>
                <c:pt idx="4">
                  <c:v>2463</c:v>
                </c:pt>
                <c:pt idx="5">
                  <c:v>1992</c:v>
                </c:pt>
                <c:pt idx="6">
                  <c:v>2101</c:v>
                </c:pt>
                <c:pt idx="7">
                  <c:v>2541</c:v>
                </c:pt>
                <c:pt idx="8">
                  <c:v>2905</c:v>
                </c:pt>
                <c:pt idx="9">
                  <c:v>2636</c:v>
                </c:pt>
                <c:pt idx="10">
                  <c:v>2570</c:v>
                </c:pt>
                <c:pt idx="11">
                  <c:v>1916</c:v>
                </c:pt>
                <c:pt idx="12">
                  <c:v>1015</c:v>
                </c:pt>
                <c:pt idx="13">
                  <c:v>411</c:v>
                </c:pt>
                <c:pt idx="14">
                  <c:v>147</c:v>
                </c:pt>
                <c:pt idx="15">
                  <c:v>61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2D-4167-B133-40B913A4B5D1}"/>
            </c:ext>
          </c:extLst>
        </c:ser>
        <c:ser>
          <c:idx val="1"/>
          <c:order val="1"/>
          <c:tx>
            <c:strRef>
              <c:f>'Table 8.57'!$S$62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8.57'!$Y$63:$Y$79</c:f>
              <c:numCache>
                <c:formatCode>#,##0</c:formatCode>
                <c:ptCount val="17"/>
                <c:pt idx="0">
                  <c:v>10</c:v>
                </c:pt>
                <c:pt idx="1">
                  <c:v>539</c:v>
                </c:pt>
                <c:pt idx="2">
                  <c:v>1769</c:v>
                </c:pt>
                <c:pt idx="3">
                  <c:v>2813</c:v>
                </c:pt>
                <c:pt idx="4">
                  <c:v>2524</c:v>
                </c:pt>
                <c:pt idx="5">
                  <c:v>2017</c:v>
                </c:pt>
                <c:pt idx="6">
                  <c:v>2238</c:v>
                </c:pt>
                <c:pt idx="7">
                  <c:v>2833</c:v>
                </c:pt>
                <c:pt idx="8">
                  <c:v>3137</c:v>
                </c:pt>
                <c:pt idx="9">
                  <c:v>3052</c:v>
                </c:pt>
                <c:pt idx="10">
                  <c:v>2621</c:v>
                </c:pt>
                <c:pt idx="11">
                  <c:v>1848</c:v>
                </c:pt>
                <c:pt idx="12">
                  <c:v>754</c:v>
                </c:pt>
                <c:pt idx="13">
                  <c:v>301</c:v>
                </c:pt>
                <c:pt idx="14">
                  <c:v>91</c:v>
                </c:pt>
                <c:pt idx="15">
                  <c:v>40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2D-4167-B133-40B913A4B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8.57'!$Y$83:$Y$90</c:f>
              <c:numCache>
                <c:formatCode>#,##0</c:formatCode>
                <c:ptCount val="8"/>
                <c:pt idx="0">
                  <c:v>3397</c:v>
                </c:pt>
                <c:pt idx="1">
                  <c:v>3620</c:v>
                </c:pt>
                <c:pt idx="2">
                  <c:v>3420</c:v>
                </c:pt>
                <c:pt idx="3">
                  <c:v>987</c:v>
                </c:pt>
                <c:pt idx="4">
                  <c:v>1198</c:v>
                </c:pt>
                <c:pt idx="5">
                  <c:v>1019</c:v>
                </c:pt>
                <c:pt idx="6">
                  <c:v>734</c:v>
                </c:pt>
                <c:pt idx="7">
                  <c:v>1047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C3-4148-9E75-A8CE3685709C}"/>
            </c:ext>
          </c:extLst>
        </c:ser>
        <c:ser>
          <c:idx val="1"/>
          <c:order val="1"/>
          <c:tx>
            <c:strRef>
              <c:f>'Table 8.57'!$S$92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8.57'!$Y$93:$Y$100</c:f>
              <c:numCache>
                <c:formatCode>#,##0</c:formatCode>
                <c:ptCount val="8"/>
                <c:pt idx="0">
                  <c:v>1772</c:v>
                </c:pt>
                <c:pt idx="1">
                  <c:v>4923</c:v>
                </c:pt>
                <c:pt idx="2">
                  <c:v>534</c:v>
                </c:pt>
                <c:pt idx="3">
                  <c:v>2060</c:v>
                </c:pt>
                <c:pt idx="4">
                  <c:v>4101</c:v>
                </c:pt>
                <c:pt idx="5">
                  <c:v>1691</c:v>
                </c:pt>
                <c:pt idx="6">
                  <c:v>64</c:v>
                </c:pt>
                <c:pt idx="7">
                  <c:v>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C3-4148-9E75-A8CE36857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8.57'!$U$8:$Y$8</c:f>
              <c:numCache>
                <c:formatCode>General</c:formatCode>
                <c:ptCount val="5"/>
                <c:pt idx="0">
                  <c:v>39237.5</c:v>
                </c:pt>
                <c:pt idx="1">
                  <c:v>40143.760000000002</c:v>
                </c:pt>
                <c:pt idx="2">
                  <c:v>42172</c:v>
                </c:pt>
                <c:pt idx="3">
                  <c:v>44163.5</c:v>
                </c:pt>
                <c:pt idx="4">
                  <c:v>45100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EC-46D7-ABF5-1EF0B5D4B5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EC-46D7-ABF5-1EF0B5D4B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8.57'!$T$4:$Y$4</c:f>
              <c:numCache>
                <c:formatCode>#,##0</c:formatCode>
                <c:ptCount val="6"/>
                <c:pt idx="0">
                  <c:v>51362</c:v>
                </c:pt>
                <c:pt idx="1">
                  <c:v>51026</c:v>
                </c:pt>
                <c:pt idx="2">
                  <c:v>50819</c:v>
                </c:pt>
                <c:pt idx="3">
                  <c:v>51554</c:v>
                </c:pt>
                <c:pt idx="4">
                  <c:v>51191</c:v>
                </c:pt>
                <c:pt idx="5">
                  <c:v>52118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49-438B-9F7D-A4FCFFD6D1BB}"/>
            </c:ext>
          </c:extLst>
        </c:ser>
        <c:ser>
          <c:idx val="1"/>
          <c:order val="1"/>
          <c:tx>
            <c:strRef>
              <c:f>'Table 8.57'!$S$7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8.57'!$T$7:$Y$7</c:f>
              <c:numCache>
                <c:formatCode>#,##0</c:formatCode>
                <c:ptCount val="6"/>
                <c:pt idx="0">
                  <c:v>37675</c:v>
                </c:pt>
                <c:pt idx="1">
                  <c:v>37497</c:v>
                </c:pt>
                <c:pt idx="2">
                  <c:v>37448</c:v>
                </c:pt>
                <c:pt idx="3">
                  <c:v>37478</c:v>
                </c:pt>
                <c:pt idx="4">
                  <c:v>37585</c:v>
                </c:pt>
                <c:pt idx="5">
                  <c:v>37844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49-438B-9F7D-A4FCFFD6D1BB}"/>
            </c:ext>
          </c:extLst>
        </c:ser>
        <c:ser>
          <c:idx val="2"/>
          <c:order val="2"/>
          <c:tx>
            <c:strRef>
              <c:f>'Table 8.57'!$S$11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8.57'!$T$11:$Y$11</c:f>
              <c:numCache>
                <c:formatCode>#,##0</c:formatCode>
                <c:ptCount val="6"/>
                <c:pt idx="0">
                  <c:v>45599</c:v>
                </c:pt>
                <c:pt idx="1">
                  <c:v>45404</c:v>
                </c:pt>
                <c:pt idx="2">
                  <c:v>45224</c:v>
                </c:pt>
                <c:pt idx="3">
                  <c:v>46126</c:v>
                </c:pt>
                <c:pt idx="4">
                  <c:v>45723</c:v>
                </c:pt>
                <c:pt idx="5">
                  <c:v>46552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49-438B-9F7D-A4FCFFD6D1BB}"/>
            </c:ext>
          </c:extLst>
        </c:ser>
        <c:ser>
          <c:idx val="3"/>
          <c:order val="3"/>
          <c:tx>
            <c:strRef>
              <c:f>'Table 8.57'!$S$12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8.57'!$T$12:$Y$12</c:f>
              <c:numCache>
                <c:formatCode>#,##0</c:formatCode>
                <c:ptCount val="6"/>
                <c:pt idx="0">
                  <c:v>5761</c:v>
                </c:pt>
                <c:pt idx="1">
                  <c:v>5622</c:v>
                </c:pt>
                <c:pt idx="2">
                  <c:v>5596</c:v>
                </c:pt>
                <c:pt idx="3">
                  <c:v>5425</c:v>
                </c:pt>
                <c:pt idx="4">
                  <c:v>5465</c:v>
                </c:pt>
                <c:pt idx="5">
                  <c:v>5566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49-438B-9F7D-A4FCFFD6D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8.57'!$AA$15:$AA$33</c:f>
              <c:numCache>
                <c:formatCode>0.0%</c:formatCode>
                <c:ptCount val="19"/>
                <c:pt idx="0">
                  <c:v>6.1782877316857903E-3</c:v>
                </c:pt>
                <c:pt idx="1">
                  <c:v>1.151233738823439E-3</c:v>
                </c:pt>
                <c:pt idx="2">
                  <c:v>5.0232165470662726E-2</c:v>
                </c:pt>
                <c:pt idx="3">
                  <c:v>6.0439771288230554E-3</c:v>
                </c:pt>
                <c:pt idx="4">
                  <c:v>9.2808626578149589E-2</c:v>
                </c:pt>
                <c:pt idx="5">
                  <c:v>4.3823630991212247E-2</c:v>
                </c:pt>
                <c:pt idx="6">
                  <c:v>8.1584097624621058E-2</c:v>
                </c:pt>
                <c:pt idx="7">
                  <c:v>4.4667869066349439E-2</c:v>
                </c:pt>
                <c:pt idx="8">
                  <c:v>2.4809087071645114E-2</c:v>
                </c:pt>
                <c:pt idx="9">
                  <c:v>1.8381365363214244E-2</c:v>
                </c:pt>
                <c:pt idx="10">
                  <c:v>4.1847346406232014E-2</c:v>
                </c:pt>
                <c:pt idx="11">
                  <c:v>1.7728999577880964E-2</c:v>
                </c:pt>
                <c:pt idx="12">
                  <c:v>8.432787136881692E-2</c:v>
                </c:pt>
                <c:pt idx="13">
                  <c:v>6.0804328638857978E-2</c:v>
                </c:pt>
                <c:pt idx="14">
                  <c:v>5.7139567903603361E-2</c:v>
                </c:pt>
                <c:pt idx="15">
                  <c:v>0.11527687171418703</c:v>
                </c:pt>
                <c:pt idx="16">
                  <c:v>0.11191910664261867</c:v>
                </c:pt>
                <c:pt idx="17">
                  <c:v>2.9644268774703556E-2</c:v>
                </c:pt>
                <c:pt idx="18">
                  <c:v>3.2215357458075904E-2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6-449E-8339-3211655711F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56-449E-8339-321165571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8.57'!$Y$44:$Y$60</c:f>
              <c:numCache>
                <c:formatCode>#,##0</c:formatCode>
                <c:ptCount val="17"/>
                <c:pt idx="0">
                  <c:v>18</c:v>
                </c:pt>
                <c:pt idx="1">
                  <c:v>443</c:v>
                </c:pt>
                <c:pt idx="2">
                  <c:v>1708</c:v>
                </c:pt>
                <c:pt idx="3">
                  <c:v>2525</c:v>
                </c:pt>
                <c:pt idx="4">
                  <c:v>2463</c:v>
                </c:pt>
                <c:pt idx="5">
                  <c:v>1992</c:v>
                </c:pt>
                <c:pt idx="6">
                  <c:v>2101</c:v>
                </c:pt>
                <c:pt idx="7">
                  <c:v>2541</c:v>
                </c:pt>
                <c:pt idx="8">
                  <c:v>2905</c:v>
                </c:pt>
                <c:pt idx="9">
                  <c:v>2636</c:v>
                </c:pt>
                <c:pt idx="10">
                  <c:v>2570</c:v>
                </c:pt>
                <c:pt idx="11">
                  <c:v>1916</c:v>
                </c:pt>
                <c:pt idx="12">
                  <c:v>1015</c:v>
                </c:pt>
                <c:pt idx="13">
                  <c:v>411</c:v>
                </c:pt>
                <c:pt idx="14">
                  <c:v>147</c:v>
                </c:pt>
                <c:pt idx="15">
                  <c:v>61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E-41B6-9494-CFDF217F2355}"/>
            </c:ext>
          </c:extLst>
        </c:ser>
        <c:ser>
          <c:idx val="1"/>
          <c:order val="1"/>
          <c:tx>
            <c:strRef>
              <c:f>'Table 8.57'!$S$62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8.57'!$Y$63:$Y$79</c:f>
              <c:numCache>
                <c:formatCode>#,##0</c:formatCode>
                <c:ptCount val="17"/>
                <c:pt idx="0">
                  <c:v>10</c:v>
                </c:pt>
                <c:pt idx="1">
                  <c:v>539</c:v>
                </c:pt>
                <c:pt idx="2">
                  <c:v>1769</c:v>
                </c:pt>
                <c:pt idx="3">
                  <c:v>2813</c:v>
                </c:pt>
                <c:pt idx="4">
                  <c:v>2524</c:v>
                </c:pt>
                <c:pt idx="5">
                  <c:v>2017</c:v>
                </c:pt>
                <c:pt idx="6">
                  <c:v>2238</c:v>
                </c:pt>
                <c:pt idx="7">
                  <c:v>2833</c:v>
                </c:pt>
                <c:pt idx="8">
                  <c:v>3137</c:v>
                </c:pt>
                <c:pt idx="9">
                  <c:v>3052</c:v>
                </c:pt>
                <c:pt idx="10">
                  <c:v>2621</c:v>
                </c:pt>
                <c:pt idx="11">
                  <c:v>1848</c:v>
                </c:pt>
                <c:pt idx="12">
                  <c:v>754</c:v>
                </c:pt>
                <c:pt idx="13">
                  <c:v>301</c:v>
                </c:pt>
                <c:pt idx="14">
                  <c:v>91</c:v>
                </c:pt>
                <c:pt idx="15">
                  <c:v>40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DE-41B6-9494-CFDF217F2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8.57'!$Y$83:$Y$90</c:f>
              <c:numCache>
                <c:formatCode>#,##0</c:formatCode>
                <c:ptCount val="8"/>
                <c:pt idx="0">
                  <c:v>3397</c:v>
                </c:pt>
                <c:pt idx="1">
                  <c:v>3620</c:v>
                </c:pt>
                <c:pt idx="2">
                  <c:v>3420</c:v>
                </c:pt>
                <c:pt idx="3">
                  <c:v>987</c:v>
                </c:pt>
                <c:pt idx="4">
                  <c:v>1198</c:v>
                </c:pt>
                <c:pt idx="5">
                  <c:v>1019</c:v>
                </c:pt>
                <c:pt idx="6">
                  <c:v>734</c:v>
                </c:pt>
                <c:pt idx="7">
                  <c:v>1047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35-4274-A933-0185462261AA}"/>
            </c:ext>
          </c:extLst>
        </c:ser>
        <c:ser>
          <c:idx val="1"/>
          <c:order val="1"/>
          <c:tx>
            <c:strRef>
              <c:f>'Table 8.57'!$S$92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8.57'!$Y$93:$Y$100</c:f>
              <c:numCache>
                <c:formatCode>#,##0</c:formatCode>
                <c:ptCount val="8"/>
                <c:pt idx="0">
                  <c:v>1772</c:v>
                </c:pt>
                <c:pt idx="1">
                  <c:v>4923</c:v>
                </c:pt>
                <c:pt idx="2">
                  <c:v>534</c:v>
                </c:pt>
                <c:pt idx="3">
                  <c:v>2060</c:v>
                </c:pt>
                <c:pt idx="4">
                  <c:v>4101</c:v>
                </c:pt>
                <c:pt idx="5">
                  <c:v>1691</c:v>
                </c:pt>
                <c:pt idx="6">
                  <c:v>64</c:v>
                </c:pt>
                <c:pt idx="7">
                  <c:v>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35-4274-A933-018546226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8.6'!$AA$15:$AA$33</c:f>
              <c:numCache>
                <c:formatCode>0.0%</c:formatCode>
                <c:ptCount val="19"/>
                <c:pt idx="0">
                  <c:v>5.7748906270714571E-2</c:v>
                </c:pt>
                <c:pt idx="1">
                  <c:v>4.9582394272835745E-3</c:v>
                </c:pt>
                <c:pt idx="2">
                  <c:v>6.4589685801405283E-2</c:v>
                </c:pt>
                <c:pt idx="3">
                  <c:v>1.1268725971099033E-2</c:v>
                </c:pt>
                <c:pt idx="4">
                  <c:v>8.2990852445976399E-2</c:v>
                </c:pt>
                <c:pt idx="5">
                  <c:v>3.462813204295373E-2</c:v>
                </c:pt>
                <c:pt idx="6">
                  <c:v>7.17751557735649E-2</c:v>
                </c:pt>
                <c:pt idx="7">
                  <c:v>6.4351053957311416E-2</c:v>
                </c:pt>
                <c:pt idx="8">
                  <c:v>3.29577091342967E-2</c:v>
                </c:pt>
                <c:pt idx="9">
                  <c:v>7.4506164655972424E-3</c:v>
                </c:pt>
                <c:pt idx="10">
                  <c:v>3.1738035264483627E-2</c:v>
                </c:pt>
                <c:pt idx="11">
                  <c:v>1.4795174333819435E-2</c:v>
                </c:pt>
                <c:pt idx="12">
                  <c:v>4.8203632506960095E-2</c:v>
                </c:pt>
                <c:pt idx="13">
                  <c:v>5.0033143311679705E-2</c:v>
                </c:pt>
                <c:pt idx="14">
                  <c:v>5.2154315259180697E-2</c:v>
                </c:pt>
                <c:pt idx="15">
                  <c:v>9.0467983560917412E-2</c:v>
                </c:pt>
                <c:pt idx="16">
                  <c:v>0.10489195280392417</c:v>
                </c:pt>
                <c:pt idx="17">
                  <c:v>1.7101948826726766E-2</c:v>
                </c:pt>
                <c:pt idx="18">
                  <c:v>3.3037253082327987E-2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5-4CC1-9931-C789D122526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85-4CC1-9931-C789D1225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8.57'!$T$8:$Y$8</c:f>
              <c:numCache>
                <c:formatCode>General</c:formatCode>
                <c:ptCount val="6"/>
                <c:pt idx="0">
                  <c:v>38537</c:v>
                </c:pt>
                <c:pt idx="1">
                  <c:v>39237.5</c:v>
                </c:pt>
                <c:pt idx="2">
                  <c:v>40143.760000000002</c:v>
                </c:pt>
                <c:pt idx="3">
                  <c:v>42172</c:v>
                </c:pt>
                <c:pt idx="4">
                  <c:v>44163.5</c:v>
                </c:pt>
                <c:pt idx="5">
                  <c:v>45100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1B-48CA-9BCD-F3CEA2BA109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1B-48CA-9BCD-F3CEA2BA1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8.58'!$U$4:$Y$4</c:f>
              <c:numCache>
                <c:formatCode>#,##0</c:formatCode>
                <c:ptCount val="5"/>
                <c:pt idx="0">
                  <c:v>8734</c:v>
                </c:pt>
                <c:pt idx="1">
                  <c:v>8480</c:v>
                </c:pt>
                <c:pt idx="2">
                  <c:v>8514</c:v>
                </c:pt>
                <c:pt idx="3">
                  <c:v>8186</c:v>
                </c:pt>
                <c:pt idx="4">
                  <c:v>8696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9B-4572-B8B6-6F2CD2B5CE4A}"/>
            </c:ext>
          </c:extLst>
        </c:ser>
        <c:ser>
          <c:idx val="1"/>
          <c:order val="1"/>
          <c:tx>
            <c:strRef>
              <c:f>'Table 8.58'!$S$7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8.58'!$U$7:$Y$7</c:f>
              <c:numCache>
                <c:formatCode>#,##0</c:formatCode>
                <c:ptCount val="5"/>
                <c:pt idx="0">
                  <c:v>5978</c:v>
                </c:pt>
                <c:pt idx="1">
                  <c:v>5942</c:v>
                </c:pt>
                <c:pt idx="2">
                  <c:v>5895</c:v>
                </c:pt>
                <c:pt idx="3">
                  <c:v>5795</c:v>
                </c:pt>
                <c:pt idx="4">
                  <c:v>5968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9B-4572-B8B6-6F2CD2B5CE4A}"/>
            </c:ext>
          </c:extLst>
        </c:ser>
        <c:ser>
          <c:idx val="2"/>
          <c:order val="2"/>
          <c:tx>
            <c:strRef>
              <c:f>'Table 8.58'!$S$11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8.58'!$U$11:$Y$11</c:f>
              <c:numCache>
                <c:formatCode>#,##0</c:formatCode>
                <c:ptCount val="5"/>
                <c:pt idx="0">
                  <c:v>7265</c:v>
                </c:pt>
                <c:pt idx="1">
                  <c:v>7031</c:v>
                </c:pt>
                <c:pt idx="2">
                  <c:v>7116</c:v>
                </c:pt>
                <c:pt idx="3">
                  <c:v>6874</c:v>
                </c:pt>
                <c:pt idx="4">
                  <c:v>7351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9B-4572-B8B6-6F2CD2B5CE4A}"/>
            </c:ext>
          </c:extLst>
        </c:ser>
        <c:ser>
          <c:idx val="3"/>
          <c:order val="3"/>
          <c:tx>
            <c:strRef>
              <c:f>'Table 8.58'!$S$12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8.58'!$U$12:$Y$12</c:f>
              <c:numCache>
                <c:formatCode>#,##0</c:formatCode>
                <c:ptCount val="5"/>
                <c:pt idx="0">
                  <c:v>1465</c:v>
                </c:pt>
                <c:pt idx="1">
                  <c:v>1449</c:v>
                </c:pt>
                <c:pt idx="2">
                  <c:v>1396</c:v>
                </c:pt>
                <c:pt idx="3">
                  <c:v>1310</c:v>
                </c:pt>
                <c:pt idx="4">
                  <c:v>1345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9B-4572-B8B6-6F2CD2B5C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8.58'!$AA$15:$AA$33</c:f>
              <c:numCache>
                <c:formatCode>0.0%</c:formatCode>
                <c:ptCount val="19"/>
                <c:pt idx="0">
                  <c:v>8.0496780128794854E-2</c:v>
                </c:pt>
                <c:pt idx="1">
                  <c:v>2.2194112235510578E-2</c:v>
                </c:pt>
                <c:pt idx="2">
                  <c:v>9.3836246550137989E-2</c:v>
                </c:pt>
                <c:pt idx="3">
                  <c:v>8.2796688132474698E-3</c:v>
                </c:pt>
                <c:pt idx="4">
                  <c:v>5.1632934682612694E-2</c:v>
                </c:pt>
                <c:pt idx="5">
                  <c:v>2.0699172033118676E-2</c:v>
                </c:pt>
                <c:pt idx="6">
                  <c:v>7.4517019319227232E-2</c:v>
                </c:pt>
                <c:pt idx="7">
                  <c:v>6.8882244710211593E-2</c:v>
                </c:pt>
                <c:pt idx="8">
                  <c:v>3.0818767249310028E-2</c:v>
                </c:pt>
                <c:pt idx="9">
                  <c:v>4.3698252069917206E-3</c:v>
                </c:pt>
                <c:pt idx="10">
                  <c:v>2.4494020239190433E-2</c:v>
                </c:pt>
                <c:pt idx="11">
                  <c:v>9.314627414903404E-3</c:v>
                </c:pt>
                <c:pt idx="12">
                  <c:v>2.8403863845446183E-2</c:v>
                </c:pt>
                <c:pt idx="13">
                  <c:v>5.7612695492180316E-2</c:v>
                </c:pt>
                <c:pt idx="14">
                  <c:v>7.8196872125115002E-2</c:v>
                </c:pt>
                <c:pt idx="15">
                  <c:v>5.4737810487580495E-2</c:v>
                </c:pt>
                <c:pt idx="16">
                  <c:v>0.10717571297148114</c:v>
                </c:pt>
                <c:pt idx="17">
                  <c:v>2.5413983440662372E-2</c:v>
                </c:pt>
                <c:pt idx="18">
                  <c:v>1.8514259429622815E-2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9C-4592-A8FD-A0A14624FE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9C-4592-A8FD-A0A14624F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8.58'!$Y$44:$Y$60</c:f>
              <c:numCache>
                <c:formatCode>#,##0</c:formatCode>
                <c:ptCount val="17"/>
                <c:pt idx="0">
                  <c:v>11</c:v>
                </c:pt>
                <c:pt idx="1">
                  <c:v>160</c:v>
                </c:pt>
                <c:pt idx="2">
                  <c:v>309</c:v>
                </c:pt>
                <c:pt idx="3">
                  <c:v>391</c:v>
                </c:pt>
                <c:pt idx="4">
                  <c:v>505</c:v>
                </c:pt>
                <c:pt idx="5">
                  <c:v>379</c:v>
                </c:pt>
                <c:pt idx="6">
                  <c:v>288</c:v>
                </c:pt>
                <c:pt idx="7">
                  <c:v>357</c:v>
                </c:pt>
                <c:pt idx="8">
                  <c:v>456</c:v>
                </c:pt>
                <c:pt idx="9">
                  <c:v>421</c:v>
                </c:pt>
                <c:pt idx="10">
                  <c:v>446</c:v>
                </c:pt>
                <c:pt idx="11">
                  <c:v>378</c:v>
                </c:pt>
                <c:pt idx="12">
                  <c:v>228</c:v>
                </c:pt>
                <c:pt idx="13">
                  <c:v>130</c:v>
                </c:pt>
                <c:pt idx="14">
                  <c:v>65</c:v>
                </c:pt>
                <c:pt idx="15">
                  <c:v>14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4-48D5-A39B-1F6C3C09618A}"/>
            </c:ext>
          </c:extLst>
        </c:ser>
        <c:ser>
          <c:idx val="1"/>
          <c:order val="1"/>
          <c:tx>
            <c:strRef>
              <c:f>'Table 8.58'!$S$62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8.58'!$Y$63:$Y$79</c:f>
              <c:numCache>
                <c:formatCode>#,##0</c:formatCode>
                <c:ptCount val="17"/>
                <c:pt idx="0">
                  <c:v>9</c:v>
                </c:pt>
                <c:pt idx="1">
                  <c:v>124</c:v>
                </c:pt>
                <c:pt idx="2">
                  <c:v>306</c:v>
                </c:pt>
                <c:pt idx="3">
                  <c:v>386</c:v>
                </c:pt>
                <c:pt idx="4">
                  <c:v>436</c:v>
                </c:pt>
                <c:pt idx="5">
                  <c:v>315</c:v>
                </c:pt>
                <c:pt idx="6">
                  <c:v>309</c:v>
                </c:pt>
                <c:pt idx="7">
                  <c:v>323</c:v>
                </c:pt>
                <c:pt idx="8">
                  <c:v>413</c:v>
                </c:pt>
                <c:pt idx="9">
                  <c:v>459</c:v>
                </c:pt>
                <c:pt idx="10">
                  <c:v>423</c:v>
                </c:pt>
                <c:pt idx="11">
                  <c:v>344</c:v>
                </c:pt>
                <c:pt idx="12">
                  <c:v>153</c:v>
                </c:pt>
                <c:pt idx="13">
                  <c:v>62</c:v>
                </c:pt>
                <c:pt idx="14">
                  <c:v>41</c:v>
                </c:pt>
                <c:pt idx="15">
                  <c:v>18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4-48D5-A39B-1F6C3C096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8.58'!$Y$83:$Y$90</c:f>
              <c:numCache>
                <c:formatCode>#,##0</c:formatCode>
                <c:ptCount val="8"/>
                <c:pt idx="0">
                  <c:v>280</c:v>
                </c:pt>
                <c:pt idx="1">
                  <c:v>192</c:v>
                </c:pt>
                <c:pt idx="2">
                  <c:v>448</c:v>
                </c:pt>
                <c:pt idx="3">
                  <c:v>189</c:v>
                </c:pt>
                <c:pt idx="4">
                  <c:v>86</c:v>
                </c:pt>
                <c:pt idx="5">
                  <c:v>131</c:v>
                </c:pt>
                <c:pt idx="6">
                  <c:v>338</c:v>
                </c:pt>
                <c:pt idx="7">
                  <c:v>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0A-41DB-8DEB-CE83A4664F3E}"/>
            </c:ext>
          </c:extLst>
        </c:ser>
        <c:ser>
          <c:idx val="1"/>
          <c:order val="1"/>
          <c:tx>
            <c:strRef>
              <c:f>'Table 8.58'!$S$92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8.58'!$Y$93:$Y$100</c:f>
              <c:numCache>
                <c:formatCode>#,##0</c:formatCode>
                <c:ptCount val="8"/>
                <c:pt idx="0">
                  <c:v>166</c:v>
                </c:pt>
                <c:pt idx="1">
                  <c:v>472</c:v>
                </c:pt>
                <c:pt idx="2">
                  <c:v>76</c:v>
                </c:pt>
                <c:pt idx="3">
                  <c:v>471</c:v>
                </c:pt>
                <c:pt idx="4">
                  <c:v>386</c:v>
                </c:pt>
                <c:pt idx="5">
                  <c:v>246</c:v>
                </c:pt>
                <c:pt idx="6">
                  <c:v>20</c:v>
                </c:pt>
                <c:pt idx="7">
                  <c:v>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0A-41DB-8DEB-CE83A4664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8.58'!$U$8:$Y$8</c:f>
              <c:numCache>
                <c:formatCode>General</c:formatCode>
                <c:ptCount val="5"/>
                <c:pt idx="0">
                  <c:v>29934</c:v>
                </c:pt>
                <c:pt idx="1">
                  <c:v>31512</c:v>
                </c:pt>
                <c:pt idx="2">
                  <c:v>32782.089999999997</c:v>
                </c:pt>
                <c:pt idx="3">
                  <c:v>34132</c:v>
                </c:pt>
                <c:pt idx="4">
                  <c:v>33926.550000000003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42-4BD7-B9FF-D10AADB634D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42-4BD7-B9FF-D10AADB63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8.58'!$T$4:$Y$4</c:f>
              <c:numCache>
                <c:formatCode>#,##0</c:formatCode>
                <c:ptCount val="6"/>
                <c:pt idx="0">
                  <c:v>8646</c:v>
                </c:pt>
                <c:pt idx="1">
                  <c:v>8734</c:v>
                </c:pt>
                <c:pt idx="2">
                  <c:v>8480</c:v>
                </c:pt>
                <c:pt idx="3">
                  <c:v>8514</c:v>
                </c:pt>
                <c:pt idx="4">
                  <c:v>8186</c:v>
                </c:pt>
                <c:pt idx="5">
                  <c:v>8696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F-43E2-9000-D69D38120DA0}"/>
            </c:ext>
          </c:extLst>
        </c:ser>
        <c:ser>
          <c:idx val="1"/>
          <c:order val="1"/>
          <c:tx>
            <c:strRef>
              <c:f>'Table 8.58'!$S$7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8.58'!$T$7:$Y$7</c:f>
              <c:numCache>
                <c:formatCode>#,##0</c:formatCode>
                <c:ptCount val="6"/>
                <c:pt idx="0">
                  <c:v>6038</c:v>
                </c:pt>
                <c:pt idx="1">
                  <c:v>5978</c:v>
                </c:pt>
                <c:pt idx="2">
                  <c:v>5942</c:v>
                </c:pt>
                <c:pt idx="3">
                  <c:v>5895</c:v>
                </c:pt>
                <c:pt idx="4">
                  <c:v>5795</c:v>
                </c:pt>
                <c:pt idx="5">
                  <c:v>5968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7F-43E2-9000-D69D38120DA0}"/>
            </c:ext>
          </c:extLst>
        </c:ser>
        <c:ser>
          <c:idx val="2"/>
          <c:order val="2"/>
          <c:tx>
            <c:strRef>
              <c:f>'Table 8.58'!$S$11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8.58'!$T$11:$Y$11</c:f>
              <c:numCache>
                <c:formatCode>#,##0</c:formatCode>
                <c:ptCount val="6"/>
                <c:pt idx="0">
                  <c:v>7150</c:v>
                </c:pt>
                <c:pt idx="1">
                  <c:v>7265</c:v>
                </c:pt>
                <c:pt idx="2">
                  <c:v>7031</c:v>
                </c:pt>
                <c:pt idx="3">
                  <c:v>7116</c:v>
                </c:pt>
                <c:pt idx="4">
                  <c:v>6874</c:v>
                </c:pt>
                <c:pt idx="5">
                  <c:v>7351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7F-43E2-9000-D69D38120DA0}"/>
            </c:ext>
          </c:extLst>
        </c:ser>
        <c:ser>
          <c:idx val="3"/>
          <c:order val="3"/>
          <c:tx>
            <c:strRef>
              <c:f>'Table 8.58'!$S$12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8.58'!$T$12:$Y$12</c:f>
              <c:numCache>
                <c:formatCode>#,##0</c:formatCode>
                <c:ptCount val="6"/>
                <c:pt idx="0">
                  <c:v>1491</c:v>
                </c:pt>
                <c:pt idx="1">
                  <c:v>1465</c:v>
                </c:pt>
                <c:pt idx="2">
                  <c:v>1449</c:v>
                </c:pt>
                <c:pt idx="3">
                  <c:v>1396</c:v>
                </c:pt>
                <c:pt idx="4">
                  <c:v>1310</c:v>
                </c:pt>
                <c:pt idx="5">
                  <c:v>1345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7F-43E2-9000-D69D38120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8.58'!$AA$15:$AA$33</c:f>
              <c:numCache>
                <c:formatCode>0.0%</c:formatCode>
                <c:ptCount val="19"/>
                <c:pt idx="0">
                  <c:v>8.0496780128794854E-2</c:v>
                </c:pt>
                <c:pt idx="1">
                  <c:v>2.2194112235510578E-2</c:v>
                </c:pt>
                <c:pt idx="2">
                  <c:v>9.3836246550137989E-2</c:v>
                </c:pt>
                <c:pt idx="3">
                  <c:v>8.2796688132474698E-3</c:v>
                </c:pt>
                <c:pt idx="4">
                  <c:v>5.1632934682612694E-2</c:v>
                </c:pt>
                <c:pt idx="5">
                  <c:v>2.0699172033118676E-2</c:v>
                </c:pt>
                <c:pt idx="6">
                  <c:v>7.4517019319227232E-2</c:v>
                </c:pt>
                <c:pt idx="7">
                  <c:v>6.8882244710211593E-2</c:v>
                </c:pt>
                <c:pt idx="8">
                  <c:v>3.0818767249310028E-2</c:v>
                </c:pt>
                <c:pt idx="9">
                  <c:v>4.3698252069917206E-3</c:v>
                </c:pt>
                <c:pt idx="10">
                  <c:v>2.4494020239190433E-2</c:v>
                </c:pt>
                <c:pt idx="11">
                  <c:v>9.314627414903404E-3</c:v>
                </c:pt>
                <c:pt idx="12">
                  <c:v>2.8403863845446183E-2</c:v>
                </c:pt>
                <c:pt idx="13">
                  <c:v>5.7612695492180316E-2</c:v>
                </c:pt>
                <c:pt idx="14">
                  <c:v>7.8196872125115002E-2</c:v>
                </c:pt>
                <c:pt idx="15">
                  <c:v>5.4737810487580495E-2</c:v>
                </c:pt>
                <c:pt idx="16">
                  <c:v>0.10717571297148114</c:v>
                </c:pt>
                <c:pt idx="17">
                  <c:v>2.5413983440662372E-2</c:v>
                </c:pt>
                <c:pt idx="18">
                  <c:v>1.8514259429622815E-2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5-4953-8729-E0F92FD48FC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55-4953-8729-E0F92FD48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8.58'!$Y$44:$Y$60</c:f>
              <c:numCache>
                <c:formatCode>#,##0</c:formatCode>
                <c:ptCount val="17"/>
                <c:pt idx="0">
                  <c:v>11</c:v>
                </c:pt>
                <c:pt idx="1">
                  <c:v>160</c:v>
                </c:pt>
                <c:pt idx="2">
                  <c:v>309</c:v>
                </c:pt>
                <c:pt idx="3">
                  <c:v>391</c:v>
                </c:pt>
                <c:pt idx="4">
                  <c:v>505</c:v>
                </c:pt>
                <c:pt idx="5">
                  <c:v>379</c:v>
                </c:pt>
                <c:pt idx="6">
                  <c:v>288</c:v>
                </c:pt>
                <c:pt idx="7">
                  <c:v>357</c:v>
                </c:pt>
                <c:pt idx="8">
                  <c:v>456</c:v>
                </c:pt>
                <c:pt idx="9">
                  <c:v>421</c:v>
                </c:pt>
                <c:pt idx="10">
                  <c:v>446</c:v>
                </c:pt>
                <c:pt idx="11">
                  <c:v>378</c:v>
                </c:pt>
                <c:pt idx="12">
                  <c:v>228</c:v>
                </c:pt>
                <c:pt idx="13">
                  <c:v>130</c:v>
                </c:pt>
                <c:pt idx="14">
                  <c:v>65</c:v>
                </c:pt>
                <c:pt idx="15">
                  <c:v>14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E-4132-A5DC-086E5942871D}"/>
            </c:ext>
          </c:extLst>
        </c:ser>
        <c:ser>
          <c:idx val="1"/>
          <c:order val="1"/>
          <c:tx>
            <c:strRef>
              <c:f>'Table 8.58'!$S$62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8.58'!$Y$63:$Y$79</c:f>
              <c:numCache>
                <c:formatCode>#,##0</c:formatCode>
                <c:ptCount val="17"/>
                <c:pt idx="0">
                  <c:v>9</c:v>
                </c:pt>
                <c:pt idx="1">
                  <c:v>124</c:v>
                </c:pt>
                <c:pt idx="2">
                  <c:v>306</c:v>
                </c:pt>
                <c:pt idx="3">
                  <c:v>386</c:v>
                </c:pt>
                <c:pt idx="4">
                  <c:v>436</c:v>
                </c:pt>
                <c:pt idx="5">
                  <c:v>315</c:v>
                </c:pt>
                <c:pt idx="6">
                  <c:v>309</c:v>
                </c:pt>
                <c:pt idx="7">
                  <c:v>323</c:v>
                </c:pt>
                <c:pt idx="8">
                  <c:v>413</c:v>
                </c:pt>
                <c:pt idx="9">
                  <c:v>459</c:v>
                </c:pt>
                <c:pt idx="10">
                  <c:v>423</c:v>
                </c:pt>
                <c:pt idx="11">
                  <c:v>344</c:v>
                </c:pt>
                <c:pt idx="12">
                  <c:v>153</c:v>
                </c:pt>
                <c:pt idx="13">
                  <c:v>62</c:v>
                </c:pt>
                <c:pt idx="14">
                  <c:v>41</c:v>
                </c:pt>
                <c:pt idx="15">
                  <c:v>18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6E-4132-A5DC-086E59428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8.58'!$Y$83:$Y$90</c:f>
              <c:numCache>
                <c:formatCode>#,##0</c:formatCode>
                <c:ptCount val="8"/>
                <c:pt idx="0">
                  <c:v>280</c:v>
                </c:pt>
                <c:pt idx="1">
                  <c:v>192</c:v>
                </c:pt>
                <c:pt idx="2">
                  <c:v>448</c:v>
                </c:pt>
                <c:pt idx="3">
                  <c:v>189</c:v>
                </c:pt>
                <c:pt idx="4">
                  <c:v>86</c:v>
                </c:pt>
                <c:pt idx="5">
                  <c:v>131</c:v>
                </c:pt>
                <c:pt idx="6">
                  <c:v>338</c:v>
                </c:pt>
                <c:pt idx="7">
                  <c:v>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2-4F87-A6F5-4CAF43728000}"/>
            </c:ext>
          </c:extLst>
        </c:ser>
        <c:ser>
          <c:idx val="1"/>
          <c:order val="1"/>
          <c:tx>
            <c:strRef>
              <c:f>'Table 8.58'!$S$92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8.58'!$Y$93:$Y$100</c:f>
              <c:numCache>
                <c:formatCode>#,##0</c:formatCode>
                <c:ptCount val="8"/>
                <c:pt idx="0">
                  <c:v>166</c:v>
                </c:pt>
                <c:pt idx="1">
                  <c:v>472</c:v>
                </c:pt>
                <c:pt idx="2">
                  <c:v>76</c:v>
                </c:pt>
                <c:pt idx="3">
                  <c:v>471</c:v>
                </c:pt>
                <c:pt idx="4">
                  <c:v>386</c:v>
                </c:pt>
                <c:pt idx="5">
                  <c:v>246</c:v>
                </c:pt>
                <c:pt idx="6">
                  <c:v>20</c:v>
                </c:pt>
                <c:pt idx="7">
                  <c:v>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32-4F87-A6F5-4CAF43728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8.6'!$Y$44:$Y$60</c:f>
              <c:numCache>
                <c:formatCode>#,##0</c:formatCode>
                <c:ptCount val="17"/>
                <c:pt idx="0">
                  <c:v>11</c:v>
                </c:pt>
                <c:pt idx="1">
                  <c:v>429</c:v>
                </c:pt>
                <c:pt idx="2">
                  <c:v>1207</c:v>
                </c:pt>
                <c:pt idx="3">
                  <c:v>1681</c:v>
                </c:pt>
                <c:pt idx="4">
                  <c:v>2065</c:v>
                </c:pt>
                <c:pt idx="5">
                  <c:v>1978</c:v>
                </c:pt>
                <c:pt idx="6">
                  <c:v>1649</c:v>
                </c:pt>
                <c:pt idx="7">
                  <c:v>1622</c:v>
                </c:pt>
                <c:pt idx="8">
                  <c:v>1862</c:v>
                </c:pt>
                <c:pt idx="9">
                  <c:v>1732</c:v>
                </c:pt>
                <c:pt idx="10">
                  <c:v>1931</c:v>
                </c:pt>
                <c:pt idx="11">
                  <c:v>1454</c:v>
                </c:pt>
                <c:pt idx="12">
                  <c:v>866</c:v>
                </c:pt>
                <c:pt idx="13">
                  <c:v>394</c:v>
                </c:pt>
                <c:pt idx="14">
                  <c:v>184</c:v>
                </c:pt>
                <c:pt idx="15">
                  <c:v>92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0B-4ED1-87A8-C3896B780EE0}"/>
            </c:ext>
          </c:extLst>
        </c:ser>
        <c:ser>
          <c:idx val="1"/>
          <c:order val="1"/>
          <c:tx>
            <c:strRef>
              <c:f>'Table 8.6'!$S$62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8.6'!$Y$63:$Y$79</c:f>
              <c:numCache>
                <c:formatCode>#,##0</c:formatCode>
                <c:ptCount val="17"/>
                <c:pt idx="0">
                  <c:v>4</c:v>
                </c:pt>
                <c:pt idx="1">
                  <c:v>462</c:v>
                </c:pt>
                <c:pt idx="2">
                  <c:v>1192</c:v>
                </c:pt>
                <c:pt idx="3">
                  <c:v>1744</c:v>
                </c:pt>
                <c:pt idx="4">
                  <c:v>2054</c:v>
                </c:pt>
                <c:pt idx="5">
                  <c:v>1836</c:v>
                </c:pt>
                <c:pt idx="6">
                  <c:v>1526</c:v>
                </c:pt>
                <c:pt idx="7">
                  <c:v>1642</c:v>
                </c:pt>
                <c:pt idx="8">
                  <c:v>1938</c:v>
                </c:pt>
                <c:pt idx="9">
                  <c:v>1934</c:v>
                </c:pt>
                <c:pt idx="10">
                  <c:v>1804</c:v>
                </c:pt>
                <c:pt idx="11">
                  <c:v>1265</c:v>
                </c:pt>
                <c:pt idx="12">
                  <c:v>617</c:v>
                </c:pt>
                <c:pt idx="13">
                  <c:v>232</c:v>
                </c:pt>
                <c:pt idx="14">
                  <c:v>132</c:v>
                </c:pt>
                <c:pt idx="15">
                  <c:v>78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0B-4ED1-87A8-C3896B780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8.58'!$T$8:$Y$8</c:f>
              <c:numCache>
                <c:formatCode>General</c:formatCode>
                <c:ptCount val="6"/>
                <c:pt idx="0">
                  <c:v>28007</c:v>
                </c:pt>
                <c:pt idx="1">
                  <c:v>29934</c:v>
                </c:pt>
                <c:pt idx="2">
                  <c:v>31512</c:v>
                </c:pt>
                <c:pt idx="3">
                  <c:v>32782.089999999997</c:v>
                </c:pt>
                <c:pt idx="4">
                  <c:v>34132</c:v>
                </c:pt>
                <c:pt idx="5">
                  <c:v>33926.550000000003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D2-4DFA-93AB-3CEE2153F9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D2-4DFA-93AB-3CEE2153F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8.59'!$U$4:$Y$4</c:f>
              <c:numCache>
                <c:formatCode>#,##0</c:formatCode>
                <c:ptCount val="5"/>
                <c:pt idx="0">
                  <c:v>103101</c:v>
                </c:pt>
                <c:pt idx="1">
                  <c:v>105328</c:v>
                </c:pt>
                <c:pt idx="2">
                  <c:v>106355</c:v>
                </c:pt>
                <c:pt idx="3">
                  <c:v>106500</c:v>
                </c:pt>
                <c:pt idx="4">
                  <c:v>112891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F4-4CC2-A5B1-A94862500A21}"/>
            </c:ext>
          </c:extLst>
        </c:ser>
        <c:ser>
          <c:idx val="1"/>
          <c:order val="1"/>
          <c:tx>
            <c:strRef>
              <c:f>'Table 8.59'!$S$7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8.59'!$U$7:$Y$7</c:f>
              <c:numCache>
                <c:formatCode>#,##0</c:formatCode>
                <c:ptCount val="5"/>
                <c:pt idx="0">
                  <c:v>69950</c:v>
                </c:pt>
                <c:pt idx="1">
                  <c:v>71309</c:v>
                </c:pt>
                <c:pt idx="2">
                  <c:v>71277</c:v>
                </c:pt>
                <c:pt idx="3">
                  <c:v>71482</c:v>
                </c:pt>
                <c:pt idx="4">
                  <c:v>74133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F4-4CC2-A5B1-A94862500A21}"/>
            </c:ext>
          </c:extLst>
        </c:ser>
        <c:ser>
          <c:idx val="2"/>
          <c:order val="2"/>
          <c:tx>
            <c:strRef>
              <c:f>'Table 8.59'!$S$11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8.59'!$U$11:$Y$11</c:f>
              <c:numCache>
                <c:formatCode>#,##0</c:formatCode>
                <c:ptCount val="5"/>
                <c:pt idx="0">
                  <c:v>92848</c:v>
                </c:pt>
                <c:pt idx="1">
                  <c:v>95172</c:v>
                </c:pt>
                <c:pt idx="2">
                  <c:v>96431</c:v>
                </c:pt>
                <c:pt idx="3">
                  <c:v>96214</c:v>
                </c:pt>
                <c:pt idx="4">
                  <c:v>102159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F4-4CC2-A5B1-A94862500A21}"/>
            </c:ext>
          </c:extLst>
        </c:ser>
        <c:ser>
          <c:idx val="3"/>
          <c:order val="3"/>
          <c:tx>
            <c:strRef>
              <c:f>'Table 8.59'!$S$12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8.59'!$U$12:$Y$12</c:f>
              <c:numCache>
                <c:formatCode>#,##0</c:formatCode>
                <c:ptCount val="5"/>
                <c:pt idx="0">
                  <c:v>10253</c:v>
                </c:pt>
                <c:pt idx="1">
                  <c:v>10156</c:v>
                </c:pt>
                <c:pt idx="2">
                  <c:v>9924</c:v>
                </c:pt>
                <c:pt idx="3">
                  <c:v>10286</c:v>
                </c:pt>
                <c:pt idx="4">
                  <c:v>10732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F4-4CC2-A5B1-A94862500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8.59'!$AA$15:$AA$33</c:f>
              <c:numCache>
                <c:formatCode>0.0%</c:formatCode>
                <c:ptCount val="19"/>
                <c:pt idx="0">
                  <c:v>1.7512467778653746E-2</c:v>
                </c:pt>
                <c:pt idx="1">
                  <c:v>2.2410998219521486E-3</c:v>
                </c:pt>
                <c:pt idx="2">
                  <c:v>3.2305498223950534E-2</c:v>
                </c:pt>
                <c:pt idx="3">
                  <c:v>6.076658015253652E-3</c:v>
                </c:pt>
                <c:pt idx="4">
                  <c:v>3.747862982877289E-2</c:v>
                </c:pt>
                <c:pt idx="5">
                  <c:v>3.9462844690896531E-2</c:v>
                </c:pt>
                <c:pt idx="6">
                  <c:v>6.4362969590135613E-2</c:v>
                </c:pt>
                <c:pt idx="7">
                  <c:v>9.0751255635967434E-2</c:v>
                </c:pt>
                <c:pt idx="8">
                  <c:v>2.1826363483360055E-2</c:v>
                </c:pt>
                <c:pt idx="9">
                  <c:v>4.0180350958003735E-2</c:v>
                </c:pt>
                <c:pt idx="10">
                  <c:v>5.2298234580258833E-2</c:v>
                </c:pt>
                <c:pt idx="11">
                  <c:v>2.3952307978492529E-2</c:v>
                </c:pt>
                <c:pt idx="12">
                  <c:v>0.13494432682853372</c:v>
                </c:pt>
                <c:pt idx="13">
                  <c:v>0.11493387426809931</c:v>
                </c:pt>
                <c:pt idx="14">
                  <c:v>3.6557387214215482E-2</c:v>
                </c:pt>
                <c:pt idx="15">
                  <c:v>7.2565572100521739E-2</c:v>
                </c:pt>
                <c:pt idx="16">
                  <c:v>7.9953229221107092E-2</c:v>
                </c:pt>
                <c:pt idx="17">
                  <c:v>3.2934423470427229E-2</c:v>
                </c:pt>
                <c:pt idx="18">
                  <c:v>2.761070413053299E-2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86-4CCF-895B-5FDB8CEBFC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86-4CCF-895B-5FDB8CEBF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8.59'!$Y$44:$Y$60</c:f>
              <c:numCache>
                <c:formatCode>#,##0</c:formatCode>
                <c:ptCount val="17"/>
                <c:pt idx="0">
                  <c:v>21</c:v>
                </c:pt>
                <c:pt idx="1">
                  <c:v>246</c:v>
                </c:pt>
                <c:pt idx="2">
                  <c:v>1476</c:v>
                </c:pt>
                <c:pt idx="3">
                  <c:v>5584</c:v>
                </c:pt>
                <c:pt idx="4">
                  <c:v>11019</c:v>
                </c:pt>
                <c:pt idx="5">
                  <c:v>10105</c:v>
                </c:pt>
                <c:pt idx="6">
                  <c:v>6873</c:v>
                </c:pt>
                <c:pt idx="7">
                  <c:v>5141</c:v>
                </c:pt>
                <c:pt idx="8">
                  <c:v>4219</c:v>
                </c:pt>
                <c:pt idx="9">
                  <c:v>3315</c:v>
                </c:pt>
                <c:pt idx="10">
                  <c:v>2984</c:v>
                </c:pt>
                <c:pt idx="11">
                  <c:v>1969</c:v>
                </c:pt>
                <c:pt idx="12">
                  <c:v>1206</c:v>
                </c:pt>
                <c:pt idx="13">
                  <c:v>646</c:v>
                </c:pt>
                <c:pt idx="14">
                  <c:v>258</c:v>
                </c:pt>
                <c:pt idx="15">
                  <c:v>77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62-4876-91F9-F91B41ADF0D4}"/>
            </c:ext>
          </c:extLst>
        </c:ser>
        <c:ser>
          <c:idx val="1"/>
          <c:order val="1"/>
          <c:tx>
            <c:strRef>
              <c:f>'Table 8.59'!$S$62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8.59'!$Y$63:$Y$79</c:f>
              <c:numCache>
                <c:formatCode>#,##0</c:formatCode>
                <c:ptCount val="17"/>
                <c:pt idx="0">
                  <c:v>5</c:v>
                </c:pt>
                <c:pt idx="1">
                  <c:v>299</c:v>
                </c:pt>
                <c:pt idx="2">
                  <c:v>1697</c:v>
                </c:pt>
                <c:pt idx="3">
                  <c:v>6576</c:v>
                </c:pt>
                <c:pt idx="4">
                  <c:v>12344</c:v>
                </c:pt>
                <c:pt idx="5">
                  <c:v>10015</c:v>
                </c:pt>
                <c:pt idx="6">
                  <c:v>6845</c:v>
                </c:pt>
                <c:pt idx="7">
                  <c:v>5073</c:v>
                </c:pt>
                <c:pt idx="8">
                  <c:v>4605</c:v>
                </c:pt>
                <c:pt idx="9">
                  <c:v>3635</c:v>
                </c:pt>
                <c:pt idx="10">
                  <c:v>2896</c:v>
                </c:pt>
                <c:pt idx="11">
                  <c:v>1908</c:v>
                </c:pt>
                <c:pt idx="12">
                  <c:v>1062</c:v>
                </c:pt>
                <c:pt idx="13">
                  <c:v>473</c:v>
                </c:pt>
                <c:pt idx="14">
                  <c:v>146</c:v>
                </c:pt>
                <c:pt idx="15">
                  <c:v>56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62-4876-91F9-F91B41ADF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8.59'!$Y$83:$Y$90</c:f>
              <c:numCache>
                <c:formatCode>#,##0</c:formatCode>
                <c:ptCount val="8"/>
                <c:pt idx="0">
                  <c:v>6348</c:v>
                </c:pt>
                <c:pt idx="1">
                  <c:v>9670</c:v>
                </c:pt>
                <c:pt idx="2">
                  <c:v>3382</c:v>
                </c:pt>
                <c:pt idx="3">
                  <c:v>2234</c:v>
                </c:pt>
                <c:pt idx="4">
                  <c:v>2329</c:v>
                </c:pt>
                <c:pt idx="5">
                  <c:v>1904</c:v>
                </c:pt>
                <c:pt idx="6">
                  <c:v>761</c:v>
                </c:pt>
                <c:pt idx="7">
                  <c:v>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C1-4007-98B4-0B2A492FB7AB}"/>
            </c:ext>
          </c:extLst>
        </c:ser>
        <c:ser>
          <c:idx val="1"/>
          <c:order val="1"/>
          <c:tx>
            <c:strRef>
              <c:f>'Table 8.59'!$S$92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8.59'!$Y$93:$Y$100</c:f>
              <c:numCache>
                <c:formatCode>#,##0</c:formatCode>
                <c:ptCount val="8"/>
                <c:pt idx="0">
                  <c:v>5304</c:v>
                </c:pt>
                <c:pt idx="1">
                  <c:v>10720</c:v>
                </c:pt>
                <c:pt idx="2">
                  <c:v>965</c:v>
                </c:pt>
                <c:pt idx="3">
                  <c:v>3393</c:v>
                </c:pt>
                <c:pt idx="4">
                  <c:v>5795</c:v>
                </c:pt>
                <c:pt idx="5">
                  <c:v>2601</c:v>
                </c:pt>
                <c:pt idx="6">
                  <c:v>89</c:v>
                </c:pt>
                <c:pt idx="7">
                  <c:v>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C1-4007-98B4-0B2A492FB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8.59'!$U$8:$Y$8</c:f>
              <c:numCache>
                <c:formatCode>General</c:formatCode>
                <c:ptCount val="5"/>
                <c:pt idx="0">
                  <c:v>47006.79</c:v>
                </c:pt>
                <c:pt idx="1">
                  <c:v>46975.75</c:v>
                </c:pt>
                <c:pt idx="2">
                  <c:v>49182.5</c:v>
                </c:pt>
                <c:pt idx="3">
                  <c:v>50020</c:v>
                </c:pt>
                <c:pt idx="4">
                  <c:v>49903.58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A6-41F2-9864-7D6E84DB6BC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A6-41F2-9864-7D6E84DB6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8.59'!$T$4:$Y$4</c:f>
              <c:numCache>
                <c:formatCode>#,##0</c:formatCode>
                <c:ptCount val="6"/>
                <c:pt idx="0">
                  <c:v>100456</c:v>
                </c:pt>
                <c:pt idx="1">
                  <c:v>103101</c:v>
                </c:pt>
                <c:pt idx="2">
                  <c:v>105328</c:v>
                </c:pt>
                <c:pt idx="3">
                  <c:v>106355</c:v>
                </c:pt>
                <c:pt idx="4">
                  <c:v>106500</c:v>
                </c:pt>
                <c:pt idx="5">
                  <c:v>112891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85-4037-98B9-7A2FEA7B1DDB}"/>
            </c:ext>
          </c:extLst>
        </c:ser>
        <c:ser>
          <c:idx val="1"/>
          <c:order val="1"/>
          <c:tx>
            <c:strRef>
              <c:f>'Table 8.59'!$S$7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8.59'!$T$7:$Y$7</c:f>
              <c:numCache>
                <c:formatCode>#,##0</c:formatCode>
                <c:ptCount val="6"/>
                <c:pt idx="0">
                  <c:v>68308</c:v>
                </c:pt>
                <c:pt idx="1">
                  <c:v>69950</c:v>
                </c:pt>
                <c:pt idx="2">
                  <c:v>71309</c:v>
                </c:pt>
                <c:pt idx="3">
                  <c:v>71277</c:v>
                </c:pt>
                <c:pt idx="4">
                  <c:v>71482</c:v>
                </c:pt>
                <c:pt idx="5">
                  <c:v>74133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85-4037-98B9-7A2FEA7B1DDB}"/>
            </c:ext>
          </c:extLst>
        </c:ser>
        <c:ser>
          <c:idx val="2"/>
          <c:order val="2"/>
          <c:tx>
            <c:strRef>
              <c:f>'Table 8.59'!$S$11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8.59'!$T$11:$Y$11</c:f>
              <c:numCache>
                <c:formatCode>#,##0</c:formatCode>
                <c:ptCount val="6"/>
                <c:pt idx="0">
                  <c:v>90158</c:v>
                </c:pt>
                <c:pt idx="1">
                  <c:v>92848</c:v>
                </c:pt>
                <c:pt idx="2">
                  <c:v>95172</c:v>
                </c:pt>
                <c:pt idx="3">
                  <c:v>96431</c:v>
                </c:pt>
                <c:pt idx="4">
                  <c:v>96214</c:v>
                </c:pt>
                <c:pt idx="5">
                  <c:v>102159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85-4037-98B9-7A2FEA7B1DDB}"/>
            </c:ext>
          </c:extLst>
        </c:ser>
        <c:ser>
          <c:idx val="3"/>
          <c:order val="3"/>
          <c:tx>
            <c:strRef>
              <c:f>'Table 8.59'!$S$12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8.59'!$T$12:$Y$12</c:f>
              <c:numCache>
                <c:formatCode>#,##0</c:formatCode>
                <c:ptCount val="6"/>
                <c:pt idx="0">
                  <c:v>10298</c:v>
                </c:pt>
                <c:pt idx="1">
                  <c:v>10253</c:v>
                </c:pt>
                <c:pt idx="2">
                  <c:v>10156</c:v>
                </c:pt>
                <c:pt idx="3">
                  <c:v>9924</c:v>
                </c:pt>
                <c:pt idx="4">
                  <c:v>10286</c:v>
                </c:pt>
                <c:pt idx="5">
                  <c:v>10732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85-4037-98B9-7A2FEA7B1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8.59'!$AA$15:$AA$33</c:f>
              <c:numCache>
                <c:formatCode>0.0%</c:formatCode>
                <c:ptCount val="19"/>
                <c:pt idx="0">
                  <c:v>1.7512467778653746E-2</c:v>
                </c:pt>
                <c:pt idx="1">
                  <c:v>2.2410998219521486E-3</c:v>
                </c:pt>
                <c:pt idx="2">
                  <c:v>3.2305498223950534E-2</c:v>
                </c:pt>
                <c:pt idx="3">
                  <c:v>6.076658015253652E-3</c:v>
                </c:pt>
                <c:pt idx="4">
                  <c:v>3.747862982877289E-2</c:v>
                </c:pt>
                <c:pt idx="5">
                  <c:v>3.9462844690896531E-2</c:v>
                </c:pt>
                <c:pt idx="6">
                  <c:v>6.4362969590135613E-2</c:v>
                </c:pt>
                <c:pt idx="7">
                  <c:v>9.0751255635967434E-2</c:v>
                </c:pt>
                <c:pt idx="8">
                  <c:v>2.1826363483360055E-2</c:v>
                </c:pt>
                <c:pt idx="9">
                  <c:v>4.0180350958003735E-2</c:v>
                </c:pt>
                <c:pt idx="10">
                  <c:v>5.2298234580258833E-2</c:v>
                </c:pt>
                <c:pt idx="11">
                  <c:v>2.3952307978492529E-2</c:v>
                </c:pt>
                <c:pt idx="12">
                  <c:v>0.13494432682853372</c:v>
                </c:pt>
                <c:pt idx="13">
                  <c:v>0.11493387426809931</c:v>
                </c:pt>
                <c:pt idx="14">
                  <c:v>3.6557387214215482E-2</c:v>
                </c:pt>
                <c:pt idx="15">
                  <c:v>7.2565572100521739E-2</c:v>
                </c:pt>
                <c:pt idx="16">
                  <c:v>7.9953229221107092E-2</c:v>
                </c:pt>
                <c:pt idx="17">
                  <c:v>3.2934423470427229E-2</c:v>
                </c:pt>
                <c:pt idx="18">
                  <c:v>2.761070413053299E-2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54-48DC-AA19-3086DD4AE10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54-48DC-AA19-3086DD4AE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8.59'!$Y$44:$Y$60</c:f>
              <c:numCache>
                <c:formatCode>#,##0</c:formatCode>
                <c:ptCount val="17"/>
                <c:pt idx="0">
                  <c:v>21</c:v>
                </c:pt>
                <c:pt idx="1">
                  <c:v>246</c:v>
                </c:pt>
                <c:pt idx="2">
                  <c:v>1476</c:v>
                </c:pt>
                <c:pt idx="3">
                  <c:v>5584</c:v>
                </c:pt>
                <c:pt idx="4">
                  <c:v>11019</c:v>
                </c:pt>
                <c:pt idx="5">
                  <c:v>10105</c:v>
                </c:pt>
                <c:pt idx="6">
                  <c:v>6873</c:v>
                </c:pt>
                <c:pt idx="7">
                  <c:v>5141</c:v>
                </c:pt>
                <c:pt idx="8">
                  <c:v>4219</c:v>
                </c:pt>
                <c:pt idx="9">
                  <c:v>3315</c:v>
                </c:pt>
                <c:pt idx="10">
                  <c:v>2984</c:v>
                </c:pt>
                <c:pt idx="11">
                  <c:v>1969</c:v>
                </c:pt>
                <c:pt idx="12">
                  <c:v>1206</c:v>
                </c:pt>
                <c:pt idx="13">
                  <c:v>646</c:v>
                </c:pt>
                <c:pt idx="14">
                  <c:v>258</c:v>
                </c:pt>
                <c:pt idx="15">
                  <c:v>77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26-4EC2-9873-8F77C35290CD}"/>
            </c:ext>
          </c:extLst>
        </c:ser>
        <c:ser>
          <c:idx val="1"/>
          <c:order val="1"/>
          <c:tx>
            <c:strRef>
              <c:f>'Table 8.59'!$S$62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8.59'!$Y$63:$Y$79</c:f>
              <c:numCache>
                <c:formatCode>#,##0</c:formatCode>
                <c:ptCount val="17"/>
                <c:pt idx="0">
                  <c:v>5</c:v>
                </c:pt>
                <c:pt idx="1">
                  <c:v>299</c:v>
                </c:pt>
                <c:pt idx="2">
                  <c:v>1697</c:v>
                </c:pt>
                <c:pt idx="3">
                  <c:v>6576</c:v>
                </c:pt>
                <c:pt idx="4">
                  <c:v>12344</c:v>
                </c:pt>
                <c:pt idx="5">
                  <c:v>10015</c:v>
                </c:pt>
                <c:pt idx="6">
                  <c:v>6845</c:v>
                </c:pt>
                <c:pt idx="7">
                  <c:v>5073</c:v>
                </c:pt>
                <c:pt idx="8">
                  <c:v>4605</c:v>
                </c:pt>
                <c:pt idx="9">
                  <c:v>3635</c:v>
                </c:pt>
                <c:pt idx="10">
                  <c:v>2896</c:v>
                </c:pt>
                <c:pt idx="11">
                  <c:v>1908</c:v>
                </c:pt>
                <c:pt idx="12">
                  <c:v>1062</c:v>
                </c:pt>
                <c:pt idx="13">
                  <c:v>473</c:v>
                </c:pt>
                <c:pt idx="14">
                  <c:v>146</c:v>
                </c:pt>
                <c:pt idx="15">
                  <c:v>56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26-4EC2-9873-8F77C3529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8.59'!$Y$83:$Y$90</c:f>
              <c:numCache>
                <c:formatCode>#,##0</c:formatCode>
                <c:ptCount val="8"/>
                <c:pt idx="0">
                  <c:v>6348</c:v>
                </c:pt>
                <c:pt idx="1">
                  <c:v>9670</c:v>
                </c:pt>
                <c:pt idx="2">
                  <c:v>3382</c:v>
                </c:pt>
                <c:pt idx="3">
                  <c:v>2234</c:v>
                </c:pt>
                <c:pt idx="4">
                  <c:v>2329</c:v>
                </c:pt>
                <c:pt idx="5">
                  <c:v>1904</c:v>
                </c:pt>
                <c:pt idx="6">
                  <c:v>761</c:v>
                </c:pt>
                <c:pt idx="7">
                  <c:v>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27-4FCC-A34A-9AAB8F35CF7F}"/>
            </c:ext>
          </c:extLst>
        </c:ser>
        <c:ser>
          <c:idx val="1"/>
          <c:order val="1"/>
          <c:tx>
            <c:strRef>
              <c:f>'Table 8.59'!$S$92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8.59'!$Y$93:$Y$100</c:f>
              <c:numCache>
                <c:formatCode>#,##0</c:formatCode>
                <c:ptCount val="8"/>
                <c:pt idx="0">
                  <c:v>5304</c:v>
                </c:pt>
                <c:pt idx="1">
                  <c:v>10720</c:v>
                </c:pt>
                <c:pt idx="2">
                  <c:v>965</c:v>
                </c:pt>
                <c:pt idx="3">
                  <c:v>3393</c:v>
                </c:pt>
                <c:pt idx="4">
                  <c:v>5795</c:v>
                </c:pt>
                <c:pt idx="5">
                  <c:v>2601</c:v>
                </c:pt>
                <c:pt idx="6">
                  <c:v>89</c:v>
                </c:pt>
                <c:pt idx="7">
                  <c:v>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27-4FCC-A34A-9AAB8F35C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8.6'!$Y$83:$Y$90</c:f>
              <c:numCache>
                <c:formatCode>#,##0</c:formatCode>
                <c:ptCount val="8"/>
                <c:pt idx="0">
                  <c:v>1419</c:v>
                </c:pt>
                <c:pt idx="1">
                  <c:v>1426</c:v>
                </c:pt>
                <c:pt idx="2">
                  <c:v>2768</c:v>
                </c:pt>
                <c:pt idx="3">
                  <c:v>567</c:v>
                </c:pt>
                <c:pt idx="4">
                  <c:v>478</c:v>
                </c:pt>
                <c:pt idx="5">
                  <c:v>565</c:v>
                </c:pt>
                <c:pt idx="6">
                  <c:v>1385</c:v>
                </c:pt>
                <c:pt idx="7">
                  <c:v>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91-4E20-B5C2-2DF471CE45FB}"/>
            </c:ext>
          </c:extLst>
        </c:ser>
        <c:ser>
          <c:idx val="1"/>
          <c:order val="1"/>
          <c:tx>
            <c:strRef>
              <c:f>'Table 8.6'!$S$92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8.6'!$Y$93:$Y$100</c:f>
              <c:numCache>
                <c:formatCode>#,##0</c:formatCode>
                <c:ptCount val="8"/>
                <c:pt idx="0">
                  <c:v>834</c:v>
                </c:pt>
                <c:pt idx="1">
                  <c:v>2482</c:v>
                </c:pt>
                <c:pt idx="2">
                  <c:v>465</c:v>
                </c:pt>
                <c:pt idx="3">
                  <c:v>1919</c:v>
                </c:pt>
                <c:pt idx="4">
                  <c:v>2182</c:v>
                </c:pt>
                <c:pt idx="5">
                  <c:v>1100</c:v>
                </c:pt>
                <c:pt idx="6">
                  <c:v>118</c:v>
                </c:pt>
                <c:pt idx="7">
                  <c:v>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91-4E20-B5C2-2DF471CE4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8.59'!$T$8:$Y$8</c:f>
              <c:numCache>
                <c:formatCode>General</c:formatCode>
                <c:ptCount val="6"/>
                <c:pt idx="0">
                  <c:v>46872.5</c:v>
                </c:pt>
                <c:pt idx="1">
                  <c:v>47006.79</c:v>
                </c:pt>
                <c:pt idx="2">
                  <c:v>46975.75</c:v>
                </c:pt>
                <c:pt idx="3">
                  <c:v>49182.5</c:v>
                </c:pt>
                <c:pt idx="4">
                  <c:v>50020</c:v>
                </c:pt>
                <c:pt idx="5">
                  <c:v>49903.58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87-4B95-B9C0-C8F67C80334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87-4B95-B9C0-C8F67C803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8.60'!$U$4:$Y$4</c:f>
              <c:numCache>
                <c:formatCode>#,##0</c:formatCode>
                <c:ptCount val="5"/>
                <c:pt idx="0">
                  <c:v>4565</c:v>
                </c:pt>
                <c:pt idx="1">
                  <c:v>4531</c:v>
                </c:pt>
                <c:pt idx="2">
                  <c:v>4443</c:v>
                </c:pt>
                <c:pt idx="3">
                  <c:v>4445</c:v>
                </c:pt>
                <c:pt idx="4">
                  <c:v>4732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6-4E3B-B3C6-0A69FE087056}"/>
            </c:ext>
          </c:extLst>
        </c:ser>
        <c:ser>
          <c:idx val="1"/>
          <c:order val="1"/>
          <c:tx>
            <c:strRef>
              <c:f>'Table 8.60'!$S$7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8.60'!$U$7:$Y$7</c:f>
              <c:numCache>
                <c:formatCode>#,##0</c:formatCode>
                <c:ptCount val="5"/>
                <c:pt idx="0">
                  <c:v>3044</c:v>
                </c:pt>
                <c:pt idx="1">
                  <c:v>3031</c:v>
                </c:pt>
                <c:pt idx="2">
                  <c:v>3021</c:v>
                </c:pt>
                <c:pt idx="3">
                  <c:v>3052</c:v>
                </c:pt>
                <c:pt idx="4">
                  <c:v>3221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06-4E3B-B3C6-0A69FE087056}"/>
            </c:ext>
          </c:extLst>
        </c:ser>
        <c:ser>
          <c:idx val="2"/>
          <c:order val="2"/>
          <c:tx>
            <c:strRef>
              <c:f>'Table 8.60'!$S$11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8.60'!$U$11:$Y$11</c:f>
              <c:numCache>
                <c:formatCode>#,##0</c:formatCode>
                <c:ptCount val="5"/>
                <c:pt idx="0">
                  <c:v>3580</c:v>
                </c:pt>
                <c:pt idx="1">
                  <c:v>3555</c:v>
                </c:pt>
                <c:pt idx="2">
                  <c:v>3474</c:v>
                </c:pt>
                <c:pt idx="3">
                  <c:v>3501</c:v>
                </c:pt>
                <c:pt idx="4">
                  <c:v>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06-4E3B-B3C6-0A69FE087056}"/>
            </c:ext>
          </c:extLst>
        </c:ser>
        <c:ser>
          <c:idx val="3"/>
          <c:order val="3"/>
          <c:tx>
            <c:strRef>
              <c:f>'Table 8.60'!$S$12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8.60'!$U$12:$Y$12</c:f>
              <c:numCache>
                <c:formatCode>#,##0</c:formatCode>
                <c:ptCount val="5"/>
                <c:pt idx="0">
                  <c:v>985</c:v>
                </c:pt>
                <c:pt idx="1">
                  <c:v>981</c:v>
                </c:pt>
                <c:pt idx="2">
                  <c:v>969</c:v>
                </c:pt>
                <c:pt idx="3">
                  <c:v>944</c:v>
                </c:pt>
                <c:pt idx="4">
                  <c:v>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06-4E3B-B3C6-0A69FE087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8.60'!$AA$15:$AA$33</c:f>
              <c:numCache>
                <c:formatCode>0.0%</c:formatCode>
                <c:ptCount val="19"/>
                <c:pt idx="0">
                  <c:v>0.12848689771766694</c:v>
                </c:pt>
                <c:pt idx="1">
                  <c:v>7.3964497041420114E-3</c:v>
                </c:pt>
                <c:pt idx="2">
                  <c:v>6.5088757396449703E-2</c:v>
                </c:pt>
                <c:pt idx="3">
                  <c:v>4.4378698224852072E-3</c:v>
                </c:pt>
                <c:pt idx="4">
                  <c:v>5.0507185122569735E-2</c:v>
                </c:pt>
                <c:pt idx="5">
                  <c:v>2.1766694843617922E-2</c:v>
                </c:pt>
                <c:pt idx="6">
                  <c:v>6.4666103127641594E-2</c:v>
                </c:pt>
                <c:pt idx="7">
                  <c:v>4.0997464074387154E-2</c:v>
                </c:pt>
                <c:pt idx="8">
                  <c:v>5.1986475063398138E-2</c:v>
                </c:pt>
                <c:pt idx="9">
                  <c:v>6.3398140321217246E-3</c:v>
                </c:pt>
                <c:pt idx="10">
                  <c:v>2.6627218934911243E-2</c:v>
                </c:pt>
                <c:pt idx="11">
                  <c:v>9.0870667793744725E-3</c:v>
                </c:pt>
                <c:pt idx="12">
                  <c:v>2.9797125950972104E-2</c:v>
                </c:pt>
                <c:pt idx="13">
                  <c:v>4.5646661031276417E-2</c:v>
                </c:pt>
                <c:pt idx="14">
                  <c:v>7.3330515638207944E-2</c:v>
                </c:pt>
                <c:pt idx="15">
                  <c:v>5.8748943364327982E-2</c:v>
                </c:pt>
                <c:pt idx="16">
                  <c:v>9.6365173288250214E-2</c:v>
                </c:pt>
                <c:pt idx="17">
                  <c:v>1.7540152155536771E-2</c:v>
                </c:pt>
                <c:pt idx="18">
                  <c:v>2.261200338123415E-2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F3-4DC2-AD56-07898839864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F3-4DC2-AD56-078988398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8.60'!$Y$44:$Y$60</c:f>
              <c:numCache>
                <c:formatCode>#,##0</c:formatCode>
                <c:ptCount val="17"/>
                <c:pt idx="0">
                  <c:v>5</c:v>
                </c:pt>
                <c:pt idx="1">
                  <c:v>58</c:v>
                </c:pt>
                <c:pt idx="2">
                  <c:v>130</c:v>
                </c:pt>
                <c:pt idx="3">
                  <c:v>194</c:v>
                </c:pt>
                <c:pt idx="4">
                  <c:v>188</c:v>
                </c:pt>
                <c:pt idx="5">
                  <c:v>174</c:v>
                </c:pt>
                <c:pt idx="6">
                  <c:v>181</c:v>
                </c:pt>
                <c:pt idx="7">
                  <c:v>252</c:v>
                </c:pt>
                <c:pt idx="8">
                  <c:v>252</c:v>
                </c:pt>
                <c:pt idx="9">
                  <c:v>268</c:v>
                </c:pt>
                <c:pt idx="10">
                  <c:v>273</c:v>
                </c:pt>
                <c:pt idx="11">
                  <c:v>279</c:v>
                </c:pt>
                <c:pt idx="12">
                  <c:v>165</c:v>
                </c:pt>
                <c:pt idx="13">
                  <c:v>75</c:v>
                </c:pt>
                <c:pt idx="14">
                  <c:v>37</c:v>
                </c:pt>
                <c:pt idx="15">
                  <c:v>10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10-48D1-B811-9EB61718A1FB}"/>
            </c:ext>
          </c:extLst>
        </c:ser>
        <c:ser>
          <c:idx val="1"/>
          <c:order val="1"/>
          <c:tx>
            <c:strRef>
              <c:f>'Table 8.60'!$S$62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8.60'!$Y$63:$Y$79</c:f>
              <c:numCache>
                <c:formatCode>#,##0</c:formatCode>
                <c:ptCount val="17"/>
                <c:pt idx="0">
                  <c:v>4</c:v>
                </c:pt>
                <c:pt idx="1">
                  <c:v>43</c:v>
                </c:pt>
                <c:pt idx="2">
                  <c:v>151</c:v>
                </c:pt>
                <c:pt idx="3">
                  <c:v>172</c:v>
                </c:pt>
                <c:pt idx="4">
                  <c:v>156</c:v>
                </c:pt>
                <c:pt idx="5">
                  <c:v>148</c:v>
                </c:pt>
                <c:pt idx="6">
                  <c:v>176</c:v>
                </c:pt>
                <c:pt idx="7">
                  <c:v>202</c:v>
                </c:pt>
                <c:pt idx="8">
                  <c:v>235</c:v>
                </c:pt>
                <c:pt idx="9">
                  <c:v>231</c:v>
                </c:pt>
                <c:pt idx="10">
                  <c:v>264</c:v>
                </c:pt>
                <c:pt idx="11">
                  <c:v>214</c:v>
                </c:pt>
                <c:pt idx="12">
                  <c:v>94</c:v>
                </c:pt>
                <c:pt idx="13">
                  <c:v>55</c:v>
                </c:pt>
                <c:pt idx="14">
                  <c:v>19</c:v>
                </c:pt>
                <c:pt idx="15">
                  <c:v>12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10-48D1-B811-9EB61718A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8.60'!$Y$83:$Y$90</c:f>
              <c:numCache>
                <c:formatCode>#,##0</c:formatCode>
                <c:ptCount val="8"/>
                <c:pt idx="0">
                  <c:v>165</c:v>
                </c:pt>
                <c:pt idx="1">
                  <c:v>114</c:v>
                </c:pt>
                <c:pt idx="2">
                  <c:v>276</c:v>
                </c:pt>
                <c:pt idx="3">
                  <c:v>95</c:v>
                </c:pt>
                <c:pt idx="4">
                  <c:v>41</c:v>
                </c:pt>
                <c:pt idx="5">
                  <c:v>49</c:v>
                </c:pt>
                <c:pt idx="6">
                  <c:v>204</c:v>
                </c:pt>
                <c:pt idx="7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15-4682-8539-E5AB76C286A1}"/>
            </c:ext>
          </c:extLst>
        </c:ser>
        <c:ser>
          <c:idx val="1"/>
          <c:order val="1"/>
          <c:tx>
            <c:strRef>
              <c:f>'Table 8.60'!$S$92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8.60'!$Y$93:$Y$100</c:f>
              <c:numCache>
                <c:formatCode>#,##0</c:formatCode>
                <c:ptCount val="8"/>
                <c:pt idx="0">
                  <c:v>102</c:v>
                </c:pt>
                <c:pt idx="1">
                  <c:v>263</c:v>
                </c:pt>
                <c:pt idx="2">
                  <c:v>69</c:v>
                </c:pt>
                <c:pt idx="3">
                  <c:v>205</c:v>
                </c:pt>
                <c:pt idx="4">
                  <c:v>210</c:v>
                </c:pt>
                <c:pt idx="5">
                  <c:v>111</c:v>
                </c:pt>
                <c:pt idx="6">
                  <c:v>19</c:v>
                </c:pt>
                <c:pt idx="7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15-4682-8539-E5AB76C28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8.60'!$U$8:$Y$8</c:f>
              <c:numCache>
                <c:formatCode>General</c:formatCode>
                <c:ptCount val="5"/>
                <c:pt idx="0">
                  <c:v>27181</c:v>
                </c:pt>
                <c:pt idx="1">
                  <c:v>28058.74</c:v>
                </c:pt>
                <c:pt idx="2">
                  <c:v>31227</c:v>
                </c:pt>
                <c:pt idx="3">
                  <c:v>32068.06</c:v>
                </c:pt>
                <c:pt idx="4">
                  <c:v>32196.32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E-4F1A-AFCE-060F56E4FA3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AE-4F1A-AFCE-060F56E4F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8.60'!$T$4:$Y$4</c:f>
              <c:numCache>
                <c:formatCode>#,##0</c:formatCode>
                <c:ptCount val="6"/>
                <c:pt idx="0">
                  <c:v>4541</c:v>
                </c:pt>
                <c:pt idx="1">
                  <c:v>4565</c:v>
                </c:pt>
                <c:pt idx="2">
                  <c:v>4531</c:v>
                </c:pt>
                <c:pt idx="3">
                  <c:v>4443</c:v>
                </c:pt>
                <c:pt idx="4">
                  <c:v>4445</c:v>
                </c:pt>
                <c:pt idx="5">
                  <c:v>4732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5-4F7C-A7CE-6CC3E6888AC6}"/>
            </c:ext>
          </c:extLst>
        </c:ser>
        <c:ser>
          <c:idx val="1"/>
          <c:order val="1"/>
          <c:tx>
            <c:strRef>
              <c:f>'Table 8.60'!$S$7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8.60'!$T$7:$Y$7</c:f>
              <c:numCache>
                <c:formatCode>#,##0</c:formatCode>
                <c:ptCount val="6"/>
                <c:pt idx="0">
                  <c:v>3014</c:v>
                </c:pt>
                <c:pt idx="1">
                  <c:v>3044</c:v>
                </c:pt>
                <c:pt idx="2">
                  <c:v>3031</c:v>
                </c:pt>
                <c:pt idx="3">
                  <c:v>3021</c:v>
                </c:pt>
                <c:pt idx="4">
                  <c:v>3052</c:v>
                </c:pt>
                <c:pt idx="5">
                  <c:v>3221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75-4F7C-A7CE-6CC3E6888AC6}"/>
            </c:ext>
          </c:extLst>
        </c:ser>
        <c:ser>
          <c:idx val="2"/>
          <c:order val="2"/>
          <c:tx>
            <c:strRef>
              <c:f>'Table 8.60'!$S$11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8.60'!$T$11:$Y$11</c:f>
              <c:numCache>
                <c:formatCode>#,##0</c:formatCode>
                <c:ptCount val="6"/>
                <c:pt idx="0">
                  <c:v>3545</c:v>
                </c:pt>
                <c:pt idx="1">
                  <c:v>3580</c:v>
                </c:pt>
                <c:pt idx="2">
                  <c:v>3555</c:v>
                </c:pt>
                <c:pt idx="3">
                  <c:v>3474</c:v>
                </c:pt>
                <c:pt idx="4">
                  <c:v>3501</c:v>
                </c:pt>
                <c:pt idx="5">
                  <c:v>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75-4F7C-A7CE-6CC3E6888AC6}"/>
            </c:ext>
          </c:extLst>
        </c:ser>
        <c:ser>
          <c:idx val="3"/>
          <c:order val="3"/>
          <c:tx>
            <c:strRef>
              <c:f>'Table 8.60'!$S$12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8.60'!$T$12:$Y$12</c:f>
              <c:numCache>
                <c:formatCode>#,##0</c:formatCode>
                <c:ptCount val="6"/>
                <c:pt idx="0">
                  <c:v>998</c:v>
                </c:pt>
                <c:pt idx="1">
                  <c:v>985</c:v>
                </c:pt>
                <c:pt idx="2">
                  <c:v>981</c:v>
                </c:pt>
                <c:pt idx="3">
                  <c:v>969</c:v>
                </c:pt>
                <c:pt idx="4">
                  <c:v>944</c:v>
                </c:pt>
                <c:pt idx="5">
                  <c:v>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75-4F7C-A7CE-6CC3E6888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8.60'!$AA$15:$AA$33</c:f>
              <c:numCache>
                <c:formatCode>0.0%</c:formatCode>
                <c:ptCount val="19"/>
                <c:pt idx="0">
                  <c:v>0.12848689771766694</c:v>
                </c:pt>
                <c:pt idx="1">
                  <c:v>7.3964497041420114E-3</c:v>
                </c:pt>
                <c:pt idx="2">
                  <c:v>6.5088757396449703E-2</c:v>
                </c:pt>
                <c:pt idx="3">
                  <c:v>4.4378698224852072E-3</c:v>
                </c:pt>
                <c:pt idx="4">
                  <c:v>5.0507185122569735E-2</c:v>
                </c:pt>
                <c:pt idx="5">
                  <c:v>2.1766694843617922E-2</c:v>
                </c:pt>
                <c:pt idx="6">
                  <c:v>6.4666103127641594E-2</c:v>
                </c:pt>
                <c:pt idx="7">
                  <c:v>4.0997464074387154E-2</c:v>
                </c:pt>
                <c:pt idx="8">
                  <c:v>5.1986475063398138E-2</c:v>
                </c:pt>
                <c:pt idx="9">
                  <c:v>6.3398140321217246E-3</c:v>
                </c:pt>
                <c:pt idx="10">
                  <c:v>2.6627218934911243E-2</c:v>
                </c:pt>
                <c:pt idx="11">
                  <c:v>9.0870667793744725E-3</c:v>
                </c:pt>
                <c:pt idx="12">
                  <c:v>2.9797125950972104E-2</c:v>
                </c:pt>
                <c:pt idx="13">
                  <c:v>4.5646661031276417E-2</c:v>
                </c:pt>
                <c:pt idx="14">
                  <c:v>7.3330515638207944E-2</c:v>
                </c:pt>
                <c:pt idx="15">
                  <c:v>5.8748943364327982E-2</c:v>
                </c:pt>
                <c:pt idx="16">
                  <c:v>9.6365173288250214E-2</c:v>
                </c:pt>
                <c:pt idx="17">
                  <c:v>1.7540152155536771E-2</c:v>
                </c:pt>
                <c:pt idx="18">
                  <c:v>2.261200338123415E-2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3-40BF-8628-0B7FE142519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3-40BF-8628-0B7FE1425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8.60'!$Y$44:$Y$60</c:f>
              <c:numCache>
                <c:formatCode>#,##0</c:formatCode>
                <c:ptCount val="17"/>
                <c:pt idx="0">
                  <c:v>5</c:v>
                </c:pt>
                <c:pt idx="1">
                  <c:v>58</c:v>
                </c:pt>
                <c:pt idx="2">
                  <c:v>130</c:v>
                </c:pt>
                <c:pt idx="3">
                  <c:v>194</c:v>
                </c:pt>
                <c:pt idx="4">
                  <c:v>188</c:v>
                </c:pt>
                <c:pt idx="5">
                  <c:v>174</c:v>
                </c:pt>
                <c:pt idx="6">
                  <c:v>181</c:v>
                </c:pt>
                <c:pt idx="7">
                  <c:v>252</c:v>
                </c:pt>
                <c:pt idx="8">
                  <c:v>252</c:v>
                </c:pt>
                <c:pt idx="9">
                  <c:v>268</c:v>
                </c:pt>
                <c:pt idx="10">
                  <c:v>273</c:v>
                </c:pt>
                <c:pt idx="11">
                  <c:v>279</c:v>
                </c:pt>
                <c:pt idx="12">
                  <c:v>165</c:v>
                </c:pt>
                <c:pt idx="13">
                  <c:v>75</c:v>
                </c:pt>
                <c:pt idx="14">
                  <c:v>37</c:v>
                </c:pt>
                <c:pt idx="15">
                  <c:v>10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9A-4D9A-A0FC-7048FDC37795}"/>
            </c:ext>
          </c:extLst>
        </c:ser>
        <c:ser>
          <c:idx val="1"/>
          <c:order val="1"/>
          <c:tx>
            <c:strRef>
              <c:f>'Table 8.60'!$S$62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8.60'!$Y$63:$Y$79</c:f>
              <c:numCache>
                <c:formatCode>#,##0</c:formatCode>
                <c:ptCount val="17"/>
                <c:pt idx="0">
                  <c:v>4</c:v>
                </c:pt>
                <c:pt idx="1">
                  <c:v>43</c:v>
                </c:pt>
                <c:pt idx="2">
                  <c:v>151</c:v>
                </c:pt>
                <c:pt idx="3">
                  <c:v>172</c:v>
                </c:pt>
                <c:pt idx="4">
                  <c:v>156</c:v>
                </c:pt>
                <c:pt idx="5">
                  <c:v>148</c:v>
                </c:pt>
                <c:pt idx="6">
                  <c:v>176</c:v>
                </c:pt>
                <c:pt idx="7">
                  <c:v>202</c:v>
                </c:pt>
                <c:pt idx="8">
                  <c:v>235</c:v>
                </c:pt>
                <c:pt idx="9">
                  <c:v>231</c:v>
                </c:pt>
                <c:pt idx="10">
                  <c:v>264</c:v>
                </c:pt>
                <c:pt idx="11">
                  <c:v>214</c:v>
                </c:pt>
                <c:pt idx="12">
                  <c:v>94</c:v>
                </c:pt>
                <c:pt idx="13">
                  <c:v>55</c:v>
                </c:pt>
                <c:pt idx="14">
                  <c:v>19</c:v>
                </c:pt>
                <c:pt idx="15">
                  <c:v>12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9A-4D9A-A0FC-7048FDC37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8.60'!$Y$83:$Y$90</c:f>
              <c:numCache>
                <c:formatCode>#,##0</c:formatCode>
                <c:ptCount val="8"/>
                <c:pt idx="0">
                  <c:v>165</c:v>
                </c:pt>
                <c:pt idx="1">
                  <c:v>114</c:v>
                </c:pt>
                <c:pt idx="2">
                  <c:v>276</c:v>
                </c:pt>
                <c:pt idx="3">
                  <c:v>95</c:v>
                </c:pt>
                <c:pt idx="4">
                  <c:v>41</c:v>
                </c:pt>
                <c:pt idx="5">
                  <c:v>49</c:v>
                </c:pt>
                <c:pt idx="6">
                  <c:v>204</c:v>
                </c:pt>
                <c:pt idx="7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6B-4006-AC3E-2B71BF720FB3}"/>
            </c:ext>
          </c:extLst>
        </c:ser>
        <c:ser>
          <c:idx val="1"/>
          <c:order val="1"/>
          <c:tx>
            <c:strRef>
              <c:f>'Table 8.60'!$S$92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8.60'!$Y$93:$Y$100</c:f>
              <c:numCache>
                <c:formatCode>#,##0</c:formatCode>
                <c:ptCount val="8"/>
                <c:pt idx="0">
                  <c:v>102</c:v>
                </c:pt>
                <c:pt idx="1">
                  <c:v>263</c:v>
                </c:pt>
                <c:pt idx="2">
                  <c:v>69</c:v>
                </c:pt>
                <c:pt idx="3">
                  <c:v>205</c:v>
                </c:pt>
                <c:pt idx="4">
                  <c:v>210</c:v>
                </c:pt>
                <c:pt idx="5">
                  <c:v>111</c:v>
                </c:pt>
                <c:pt idx="6">
                  <c:v>19</c:v>
                </c:pt>
                <c:pt idx="7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B-4006-AC3E-2B71BF720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8.1'!$T$4:$Y$4</c:f>
              <c:numCache>
                <c:formatCode>#,##0</c:formatCode>
                <c:ptCount val="6"/>
                <c:pt idx="0">
                  <c:v>9319</c:v>
                </c:pt>
                <c:pt idx="1">
                  <c:v>9391</c:v>
                </c:pt>
                <c:pt idx="2">
                  <c:v>9281</c:v>
                </c:pt>
                <c:pt idx="3">
                  <c:v>9721</c:v>
                </c:pt>
                <c:pt idx="4">
                  <c:v>9777</c:v>
                </c:pt>
                <c:pt idx="5">
                  <c:v>10532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3C-4E4E-9C19-32FC2C0756E5}"/>
            </c:ext>
          </c:extLst>
        </c:ser>
        <c:ser>
          <c:idx val="1"/>
          <c:order val="1"/>
          <c:tx>
            <c:strRef>
              <c:f>'Table 8.1'!$S$7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8.1'!$T$7:$Y$7</c:f>
              <c:numCache>
                <c:formatCode>#,##0</c:formatCode>
                <c:ptCount val="6"/>
                <c:pt idx="0">
                  <c:v>6183</c:v>
                </c:pt>
                <c:pt idx="1">
                  <c:v>6265</c:v>
                </c:pt>
                <c:pt idx="2">
                  <c:v>6384</c:v>
                </c:pt>
                <c:pt idx="3">
                  <c:v>6491</c:v>
                </c:pt>
                <c:pt idx="4">
                  <c:v>6485</c:v>
                </c:pt>
                <c:pt idx="5">
                  <c:v>6826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3C-4E4E-9C19-32FC2C0756E5}"/>
            </c:ext>
          </c:extLst>
        </c:ser>
        <c:ser>
          <c:idx val="2"/>
          <c:order val="2"/>
          <c:tx>
            <c:strRef>
              <c:f>'Table 8.1'!$S$11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8.1'!$T$11:$Y$11</c:f>
              <c:numCache>
                <c:formatCode>#,##0</c:formatCode>
                <c:ptCount val="6"/>
                <c:pt idx="0">
                  <c:v>7714</c:v>
                </c:pt>
                <c:pt idx="1">
                  <c:v>7752</c:v>
                </c:pt>
                <c:pt idx="2">
                  <c:v>7656</c:v>
                </c:pt>
                <c:pt idx="3">
                  <c:v>8077</c:v>
                </c:pt>
                <c:pt idx="4">
                  <c:v>8161</c:v>
                </c:pt>
                <c:pt idx="5">
                  <c:v>8785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3C-4E4E-9C19-32FC2C0756E5}"/>
            </c:ext>
          </c:extLst>
        </c:ser>
        <c:ser>
          <c:idx val="3"/>
          <c:order val="3"/>
          <c:tx>
            <c:strRef>
              <c:f>'Table 8.1'!$S$12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8.1'!$T$12:$Y$12</c:f>
              <c:numCache>
                <c:formatCode>#,##0</c:formatCode>
                <c:ptCount val="6"/>
                <c:pt idx="0">
                  <c:v>1603</c:v>
                </c:pt>
                <c:pt idx="1">
                  <c:v>1641</c:v>
                </c:pt>
                <c:pt idx="2">
                  <c:v>1624</c:v>
                </c:pt>
                <c:pt idx="3">
                  <c:v>1647</c:v>
                </c:pt>
                <c:pt idx="4">
                  <c:v>1615</c:v>
                </c:pt>
                <c:pt idx="5">
                  <c:v>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3C-4E4E-9C19-32FC2C075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8.6'!$T$8:$Y$8</c:f>
              <c:numCache>
                <c:formatCode>General</c:formatCode>
                <c:ptCount val="6"/>
                <c:pt idx="0">
                  <c:v>34116.519999999997</c:v>
                </c:pt>
                <c:pt idx="1">
                  <c:v>35295.94</c:v>
                </c:pt>
                <c:pt idx="2">
                  <c:v>36040</c:v>
                </c:pt>
                <c:pt idx="3">
                  <c:v>37030.75</c:v>
                </c:pt>
                <c:pt idx="4">
                  <c:v>39056</c:v>
                </c:pt>
                <c:pt idx="5">
                  <c:v>38668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BC-4249-925F-C7238DEFFB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BC-4249-925F-C7238DEFF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8.60'!$T$8:$Y$8</c:f>
              <c:numCache>
                <c:formatCode>General</c:formatCode>
                <c:ptCount val="6"/>
                <c:pt idx="0">
                  <c:v>25929.040000000001</c:v>
                </c:pt>
                <c:pt idx="1">
                  <c:v>27181</c:v>
                </c:pt>
                <c:pt idx="2">
                  <c:v>28058.74</c:v>
                </c:pt>
                <c:pt idx="3">
                  <c:v>31227</c:v>
                </c:pt>
                <c:pt idx="4">
                  <c:v>32068.06</c:v>
                </c:pt>
                <c:pt idx="5">
                  <c:v>32196.32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1D-4DCB-BC8A-94E65AC29A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1D-4DCB-BC8A-94E65AC29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8.61'!$U$4:$Y$4</c:f>
              <c:numCache>
                <c:formatCode>#,##0</c:formatCode>
                <c:ptCount val="5"/>
                <c:pt idx="0">
                  <c:v>2049</c:v>
                </c:pt>
                <c:pt idx="1">
                  <c:v>2064</c:v>
                </c:pt>
                <c:pt idx="2">
                  <c:v>2079</c:v>
                </c:pt>
                <c:pt idx="3">
                  <c:v>1946</c:v>
                </c:pt>
                <c:pt idx="4">
                  <c:v>2037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6F-4F21-8A36-1EC50296628A}"/>
            </c:ext>
          </c:extLst>
        </c:ser>
        <c:ser>
          <c:idx val="1"/>
          <c:order val="1"/>
          <c:tx>
            <c:strRef>
              <c:f>'Table 8.61'!$S$7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8.61'!$U$7:$Y$7</c:f>
              <c:numCache>
                <c:formatCode>#,##0</c:formatCode>
                <c:ptCount val="5"/>
                <c:pt idx="0">
                  <c:v>1459</c:v>
                </c:pt>
                <c:pt idx="1">
                  <c:v>1458</c:v>
                </c:pt>
                <c:pt idx="2">
                  <c:v>1482</c:v>
                </c:pt>
                <c:pt idx="3">
                  <c:v>1454</c:v>
                </c:pt>
                <c:pt idx="4">
                  <c:v>1451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6F-4F21-8A36-1EC50296628A}"/>
            </c:ext>
          </c:extLst>
        </c:ser>
        <c:ser>
          <c:idx val="2"/>
          <c:order val="2"/>
          <c:tx>
            <c:strRef>
              <c:f>'Table 8.61'!$S$11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8.61'!$U$11:$Y$11</c:f>
              <c:numCache>
                <c:formatCode>#,##0</c:formatCode>
                <c:ptCount val="5"/>
                <c:pt idx="0">
                  <c:v>1691</c:v>
                </c:pt>
                <c:pt idx="1">
                  <c:v>1729</c:v>
                </c:pt>
                <c:pt idx="2">
                  <c:v>1757</c:v>
                </c:pt>
                <c:pt idx="3">
                  <c:v>1632</c:v>
                </c:pt>
                <c:pt idx="4">
                  <c:v>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6F-4F21-8A36-1EC50296628A}"/>
            </c:ext>
          </c:extLst>
        </c:ser>
        <c:ser>
          <c:idx val="3"/>
          <c:order val="3"/>
          <c:tx>
            <c:strRef>
              <c:f>'Table 8.61'!$S$12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8.61'!$U$12:$Y$12</c:f>
              <c:numCache>
                <c:formatCode>#,##0</c:formatCode>
                <c:ptCount val="5"/>
                <c:pt idx="0">
                  <c:v>352</c:v>
                </c:pt>
                <c:pt idx="1">
                  <c:v>336</c:v>
                </c:pt>
                <c:pt idx="2">
                  <c:v>317</c:v>
                </c:pt>
                <c:pt idx="3">
                  <c:v>309</c:v>
                </c:pt>
                <c:pt idx="4">
                  <c:v>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6F-4F21-8A36-1EC502966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 (B)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8.61'!$AA$15:$AA$33</c:f>
              <c:numCache>
                <c:formatCode>0.0%</c:formatCode>
                <c:ptCount val="19"/>
                <c:pt idx="0">
                  <c:v>1.8163966617574866E-2</c:v>
                </c:pt>
                <c:pt idx="1">
                  <c:v>0</c:v>
                </c:pt>
                <c:pt idx="2">
                  <c:v>3.1418753068237604E-2</c:v>
                </c:pt>
                <c:pt idx="3">
                  <c:v>1.9636720667648502E-3</c:v>
                </c:pt>
                <c:pt idx="4">
                  <c:v>5.6455571919489446E-2</c:v>
                </c:pt>
                <c:pt idx="5">
                  <c:v>2.0618556701030927E-2</c:v>
                </c:pt>
                <c:pt idx="6">
                  <c:v>6.5783014236622486E-2</c:v>
                </c:pt>
                <c:pt idx="7">
                  <c:v>8.4437898870888567E-2</c:v>
                </c:pt>
                <c:pt idx="8">
                  <c:v>4.0746195385370644E-2</c:v>
                </c:pt>
                <c:pt idx="9">
                  <c:v>1.3254786450662739E-2</c:v>
                </c:pt>
                <c:pt idx="10">
                  <c:v>4.7128129602356406E-2</c:v>
                </c:pt>
                <c:pt idx="11">
                  <c:v>2.4545900834560628E-2</c:v>
                </c:pt>
                <c:pt idx="12">
                  <c:v>8.1983308787432499E-2</c:v>
                </c:pt>
                <c:pt idx="13">
                  <c:v>3.7309769268532154E-2</c:v>
                </c:pt>
                <c:pt idx="14">
                  <c:v>6.0382916053019146E-2</c:v>
                </c:pt>
                <c:pt idx="15">
                  <c:v>0.1134020618556701</c:v>
                </c:pt>
                <c:pt idx="16">
                  <c:v>0.13205694648993618</c:v>
                </c:pt>
                <c:pt idx="17">
                  <c:v>2.9945999018163968E-2</c:v>
                </c:pt>
                <c:pt idx="18">
                  <c:v>2.3073146784486992E-2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5-4817-8E31-686457C35BD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5-4817-8E31-686457C35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8.61'!$Y$44:$Y$60</c:f>
              <c:numCache>
                <c:formatCode>#,##0</c:formatCode>
                <c:ptCount val="17"/>
                <c:pt idx="0">
                  <c:v>0</c:v>
                </c:pt>
                <c:pt idx="1">
                  <c:v>17</c:v>
                </c:pt>
                <c:pt idx="2">
                  <c:v>58</c:v>
                </c:pt>
                <c:pt idx="3">
                  <c:v>68</c:v>
                </c:pt>
                <c:pt idx="4">
                  <c:v>74</c:v>
                </c:pt>
                <c:pt idx="5">
                  <c:v>64</c:v>
                </c:pt>
                <c:pt idx="6">
                  <c:v>45</c:v>
                </c:pt>
                <c:pt idx="7">
                  <c:v>62</c:v>
                </c:pt>
                <c:pt idx="8">
                  <c:v>94</c:v>
                </c:pt>
                <c:pt idx="9">
                  <c:v>75</c:v>
                </c:pt>
                <c:pt idx="10">
                  <c:v>90</c:v>
                </c:pt>
                <c:pt idx="11">
                  <c:v>140</c:v>
                </c:pt>
                <c:pt idx="12">
                  <c:v>82</c:v>
                </c:pt>
                <c:pt idx="13">
                  <c:v>41</c:v>
                </c:pt>
                <c:pt idx="14">
                  <c:v>27</c:v>
                </c:pt>
                <c:pt idx="15">
                  <c:v>7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F2-442A-B2AB-C5A91A112CF0}"/>
            </c:ext>
          </c:extLst>
        </c:ser>
        <c:ser>
          <c:idx val="1"/>
          <c:order val="1"/>
          <c:tx>
            <c:strRef>
              <c:f>'Table 8.61'!$S$62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8.61'!$Y$63:$Y$79</c:f>
              <c:numCache>
                <c:formatCode>#,##0</c:formatCode>
                <c:ptCount val="17"/>
                <c:pt idx="0">
                  <c:v>0</c:v>
                </c:pt>
                <c:pt idx="1">
                  <c:v>22</c:v>
                </c:pt>
                <c:pt idx="2">
                  <c:v>66</c:v>
                </c:pt>
                <c:pt idx="3">
                  <c:v>84</c:v>
                </c:pt>
                <c:pt idx="4">
                  <c:v>76</c:v>
                </c:pt>
                <c:pt idx="5">
                  <c:v>60</c:v>
                </c:pt>
                <c:pt idx="6">
                  <c:v>64</c:v>
                </c:pt>
                <c:pt idx="7">
                  <c:v>92</c:v>
                </c:pt>
                <c:pt idx="8">
                  <c:v>106</c:v>
                </c:pt>
                <c:pt idx="9">
                  <c:v>135</c:v>
                </c:pt>
                <c:pt idx="10">
                  <c:v>126</c:v>
                </c:pt>
                <c:pt idx="11">
                  <c:v>130</c:v>
                </c:pt>
                <c:pt idx="12">
                  <c:v>58</c:v>
                </c:pt>
                <c:pt idx="13">
                  <c:v>29</c:v>
                </c:pt>
                <c:pt idx="14">
                  <c:v>22</c:v>
                </c:pt>
                <c:pt idx="15">
                  <c:v>10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F2-442A-B2AB-C5A91A112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8.61'!$Y$83:$Y$90</c:f>
              <c:numCache>
                <c:formatCode>#,##0</c:formatCode>
                <c:ptCount val="8"/>
                <c:pt idx="0">
                  <c:v>93</c:v>
                </c:pt>
                <c:pt idx="1">
                  <c:v>151</c:v>
                </c:pt>
                <c:pt idx="2">
                  <c:v>67</c:v>
                </c:pt>
                <c:pt idx="3">
                  <c:v>51</c:v>
                </c:pt>
                <c:pt idx="4">
                  <c:v>33</c:v>
                </c:pt>
                <c:pt idx="5">
                  <c:v>31</c:v>
                </c:pt>
                <c:pt idx="6">
                  <c:v>31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82-41BF-A958-10C973773211}"/>
            </c:ext>
          </c:extLst>
        </c:ser>
        <c:ser>
          <c:idx val="1"/>
          <c:order val="1"/>
          <c:tx>
            <c:strRef>
              <c:f>'Table 8.61'!$S$92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8.61'!$Y$93:$Y$100</c:f>
              <c:numCache>
                <c:formatCode>#,##0</c:formatCode>
                <c:ptCount val="8"/>
                <c:pt idx="0">
                  <c:v>61</c:v>
                </c:pt>
                <c:pt idx="1">
                  <c:v>210</c:v>
                </c:pt>
                <c:pt idx="2">
                  <c:v>17</c:v>
                </c:pt>
                <c:pt idx="3">
                  <c:v>87</c:v>
                </c:pt>
                <c:pt idx="4">
                  <c:v>131</c:v>
                </c:pt>
                <c:pt idx="5">
                  <c:v>49</c:v>
                </c:pt>
                <c:pt idx="6">
                  <c:v>0</c:v>
                </c:pt>
                <c:pt idx="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82-41BF-A958-10C973773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 (B)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8.61'!$U$8:$Y$8</c:f>
              <c:numCache>
                <c:formatCode>General</c:formatCode>
                <c:ptCount val="5"/>
                <c:pt idx="0">
                  <c:v>29873</c:v>
                </c:pt>
                <c:pt idx="1">
                  <c:v>29552</c:v>
                </c:pt>
                <c:pt idx="2">
                  <c:v>30427.5</c:v>
                </c:pt>
                <c:pt idx="3">
                  <c:v>33045.5</c:v>
                </c:pt>
                <c:pt idx="4">
                  <c:v>30184.07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6-4748-881C-1BA8F52577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6-4748-881C-1BA8F5257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8.61'!$T$4:$Y$4</c:f>
              <c:numCache>
                <c:formatCode>#,##0</c:formatCode>
                <c:ptCount val="6"/>
                <c:pt idx="0">
                  <c:v>2046</c:v>
                </c:pt>
                <c:pt idx="1">
                  <c:v>2049</c:v>
                </c:pt>
                <c:pt idx="2">
                  <c:v>2064</c:v>
                </c:pt>
                <c:pt idx="3">
                  <c:v>2079</c:v>
                </c:pt>
                <c:pt idx="4">
                  <c:v>1946</c:v>
                </c:pt>
                <c:pt idx="5">
                  <c:v>2037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E4-4759-9C8A-A1525E274FBD}"/>
            </c:ext>
          </c:extLst>
        </c:ser>
        <c:ser>
          <c:idx val="1"/>
          <c:order val="1"/>
          <c:tx>
            <c:strRef>
              <c:f>'Table 8.61'!$S$7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8.61'!$T$7:$Y$7</c:f>
              <c:numCache>
                <c:formatCode>#,##0</c:formatCode>
                <c:ptCount val="6"/>
                <c:pt idx="0">
                  <c:v>1476</c:v>
                </c:pt>
                <c:pt idx="1">
                  <c:v>1459</c:v>
                </c:pt>
                <c:pt idx="2">
                  <c:v>1458</c:v>
                </c:pt>
                <c:pt idx="3">
                  <c:v>1482</c:v>
                </c:pt>
                <c:pt idx="4">
                  <c:v>1454</c:v>
                </c:pt>
                <c:pt idx="5">
                  <c:v>1451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E4-4759-9C8A-A1525E274FBD}"/>
            </c:ext>
          </c:extLst>
        </c:ser>
        <c:ser>
          <c:idx val="2"/>
          <c:order val="2"/>
          <c:tx>
            <c:strRef>
              <c:f>'Table 8.61'!$S$11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8.61'!$T$11:$Y$11</c:f>
              <c:numCache>
                <c:formatCode>#,##0</c:formatCode>
                <c:ptCount val="6"/>
                <c:pt idx="0">
                  <c:v>1730</c:v>
                </c:pt>
                <c:pt idx="1">
                  <c:v>1691</c:v>
                </c:pt>
                <c:pt idx="2">
                  <c:v>1729</c:v>
                </c:pt>
                <c:pt idx="3">
                  <c:v>1757</c:v>
                </c:pt>
                <c:pt idx="4">
                  <c:v>1632</c:v>
                </c:pt>
                <c:pt idx="5">
                  <c:v>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E4-4759-9C8A-A1525E274FBD}"/>
            </c:ext>
          </c:extLst>
        </c:ser>
        <c:ser>
          <c:idx val="3"/>
          <c:order val="3"/>
          <c:tx>
            <c:strRef>
              <c:f>'Table 8.61'!$S$12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8.61'!$T$12:$Y$12</c:f>
              <c:numCache>
                <c:formatCode>#,##0</c:formatCode>
                <c:ptCount val="6"/>
                <c:pt idx="0">
                  <c:v>319</c:v>
                </c:pt>
                <c:pt idx="1">
                  <c:v>352</c:v>
                </c:pt>
                <c:pt idx="2">
                  <c:v>336</c:v>
                </c:pt>
                <c:pt idx="3">
                  <c:v>317</c:v>
                </c:pt>
                <c:pt idx="4">
                  <c:v>309</c:v>
                </c:pt>
                <c:pt idx="5">
                  <c:v>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E4-4759-9C8A-A1525E274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 (B)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8.61'!$AA$15:$AA$33</c:f>
              <c:numCache>
                <c:formatCode>0.0%</c:formatCode>
                <c:ptCount val="19"/>
                <c:pt idx="0">
                  <c:v>1.8163966617574866E-2</c:v>
                </c:pt>
                <c:pt idx="1">
                  <c:v>0</c:v>
                </c:pt>
                <c:pt idx="2">
                  <c:v>3.1418753068237604E-2</c:v>
                </c:pt>
                <c:pt idx="3">
                  <c:v>1.9636720667648502E-3</c:v>
                </c:pt>
                <c:pt idx="4">
                  <c:v>5.6455571919489446E-2</c:v>
                </c:pt>
                <c:pt idx="5">
                  <c:v>2.0618556701030927E-2</c:v>
                </c:pt>
                <c:pt idx="6">
                  <c:v>6.5783014236622486E-2</c:v>
                </c:pt>
                <c:pt idx="7">
                  <c:v>8.4437898870888567E-2</c:v>
                </c:pt>
                <c:pt idx="8">
                  <c:v>4.0746195385370644E-2</c:v>
                </c:pt>
                <c:pt idx="9">
                  <c:v>1.3254786450662739E-2</c:v>
                </c:pt>
                <c:pt idx="10">
                  <c:v>4.7128129602356406E-2</c:v>
                </c:pt>
                <c:pt idx="11">
                  <c:v>2.4545900834560628E-2</c:v>
                </c:pt>
                <c:pt idx="12">
                  <c:v>8.1983308787432499E-2</c:v>
                </c:pt>
                <c:pt idx="13">
                  <c:v>3.7309769268532154E-2</c:v>
                </c:pt>
                <c:pt idx="14">
                  <c:v>6.0382916053019146E-2</c:v>
                </c:pt>
                <c:pt idx="15">
                  <c:v>0.1134020618556701</c:v>
                </c:pt>
                <c:pt idx="16">
                  <c:v>0.13205694648993618</c:v>
                </c:pt>
                <c:pt idx="17">
                  <c:v>2.9945999018163968E-2</c:v>
                </c:pt>
                <c:pt idx="18">
                  <c:v>2.3073146784486992E-2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A5-4A43-B991-A3442D35FD0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A5-4A43-B991-A3442D35F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8.61'!$Y$44:$Y$60</c:f>
              <c:numCache>
                <c:formatCode>#,##0</c:formatCode>
                <c:ptCount val="17"/>
                <c:pt idx="0">
                  <c:v>0</c:v>
                </c:pt>
                <c:pt idx="1">
                  <c:v>17</c:v>
                </c:pt>
                <c:pt idx="2">
                  <c:v>58</c:v>
                </c:pt>
                <c:pt idx="3">
                  <c:v>68</c:v>
                </c:pt>
                <c:pt idx="4">
                  <c:v>74</c:v>
                </c:pt>
                <c:pt idx="5">
                  <c:v>64</c:v>
                </c:pt>
                <c:pt idx="6">
                  <c:v>45</c:v>
                </c:pt>
                <c:pt idx="7">
                  <c:v>62</c:v>
                </c:pt>
                <c:pt idx="8">
                  <c:v>94</c:v>
                </c:pt>
                <c:pt idx="9">
                  <c:v>75</c:v>
                </c:pt>
                <c:pt idx="10">
                  <c:v>90</c:v>
                </c:pt>
                <c:pt idx="11">
                  <c:v>140</c:v>
                </c:pt>
                <c:pt idx="12">
                  <c:v>82</c:v>
                </c:pt>
                <c:pt idx="13">
                  <c:v>41</c:v>
                </c:pt>
                <c:pt idx="14">
                  <c:v>27</c:v>
                </c:pt>
                <c:pt idx="15">
                  <c:v>7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D-4A3A-BC13-451B4D7B9576}"/>
            </c:ext>
          </c:extLst>
        </c:ser>
        <c:ser>
          <c:idx val="1"/>
          <c:order val="1"/>
          <c:tx>
            <c:strRef>
              <c:f>'Table 8.61'!$S$62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8.61'!$Y$63:$Y$79</c:f>
              <c:numCache>
                <c:formatCode>#,##0</c:formatCode>
                <c:ptCount val="17"/>
                <c:pt idx="0">
                  <c:v>0</c:v>
                </c:pt>
                <c:pt idx="1">
                  <c:v>22</c:v>
                </c:pt>
                <c:pt idx="2">
                  <c:v>66</c:v>
                </c:pt>
                <c:pt idx="3">
                  <c:v>84</c:v>
                </c:pt>
                <c:pt idx="4">
                  <c:v>76</c:v>
                </c:pt>
                <c:pt idx="5">
                  <c:v>60</c:v>
                </c:pt>
                <c:pt idx="6">
                  <c:v>64</c:v>
                </c:pt>
                <c:pt idx="7">
                  <c:v>92</c:v>
                </c:pt>
                <c:pt idx="8">
                  <c:v>106</c:v>
                </c:pt>
                <c:pt idx="9">
                  <c:v>135</c:v>
                </c:pt>
                <c:pt idx="10">
                  <c:v>126</c:v>
                </c:pt>
                <c:pt idx="11">
                  <c:v>130</c:v>
                </c:pt>
                <c:pt idx="12">
                  <c:v>58</c:v>
                </c:pt>
                <c:pt idx="13">
                  <c:v>29</c:v>
                </c:pt>
                <c:pt idx="14">
                  <c:v>22</c:v>
                </c:pt>
                <c:pt idx="15">
                  <c:v>10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D-4A3A-BC13-451B4D7B9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8.61'!$Y$83:$Y$90</c:f>
              <c:numCache>
                <c:formatCode>#,##0</c:formatCode>
                <c:ptCount val="8"/>
                <c:pt idx="0">
                  <c:v>93</c:v>
                </c:pt>
                <c:pt idx="1">
                  <c:v>151</c:v>
                </c:pt>
                <c:pt idx="2">
                  <c:v>67</c:v>
                </c:pt>
                <c:pt idx="3">
                  <c:v>51</c:v>
                </c:pt>
                <c:pt idx="4">
                  <c:v>33</c:v>
                </c:pt>
                <c:pt idx="5">
                  <c:v>31</c:v>
                </c:pt>
                <c:pt idx="6">
                  <c:v>31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0B-4C3E-B6E2-3C55F286CB5F}"/>
            </c:ext>
          </c:extLst>
        </c:ser>
        <c:ser>
          <c:idx val="1"/>
          <c:order val="1"/>
          <c:tx>
            <c:strRef>
              <c:f>'Table 8.61'!$S$92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8.61'!$Y$93:$Y$100</c:f>
              <c:numCache>
                <c:formatCode>#,##0</c:formatCode>
                <c:ptCount val="8"/>
                <c:pt idx="0">
                  <c:v>61</c:v>
                </c:pt>
                <c:pt idx="1">
                  <c:v>210</c:v>
                </c:pt>
                <c:pt idx="2">
                  <c:v>17</c:v>
                </c:pt>
                <c:pt idx="3">
                  <c:v>87</c:v>
                </c:pt>
                <c:pt idx="4">
                  <c:v>131</c:v>
                </c:pt>
                <c:pt idx="5">
                  <c:v>49</c:v>
                </c:pt>
                <c:pt idx="6">
                  <c:v>0</c:v>
                </c:pt>
                <c:pt idx="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0B-4C3E-B6E2-3C55F286C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8.7'!$U$4:$Y$4</c:f>
              <c:numCache>
                <c:formatCode>#,##0</c:formatCode>
                <c:ptCount val="5"/>
                <c:pt idx="0">
                  <c:v>73762</c:v>
                </c:pt>
                <c:pt idx="1">
                  <c:v>74273</c:v>
                </c:pt>
                <c:pt idx="2">
                  <c:v>75580</c:v>
                </c:pt>
                <c:pt idx="3">
                  <c:v>75688</c:v>
                </c:pt>
                <c:pt idx="4">
                  <c:v>78001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5-47A8-9965-EB40229AAFB6}"/>
            </c:ext>
          </c:extLst>
        </c:ser>
        <c:ser>
          <c:idx val="1"/>
          <c:order val="1"/>
          <c:tx>
            <c:strRef>
              <c:f>'Table 8.7'!$S$7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8.7'!$U$7:$Y$7</c:f>
              <c:numCache>
                <c:formatCode>#,##0</c:formatCode>
                <c:ptCount val="5"/>
                <c:pt idx="0">
                  <c:v>53890</c:v>
                </c:pt>
                <c:pt idx="1">
                  <c:v>54392</c:v>
                </c:pt>
                <c:pt idx="2">
                  <c:v>54703</c:v>
                </c:pt>
                <c:pt idx="3">
                  <c:v>54999</c:v>
                </c:pt>
                <c:pt idx="4">
                  <c:v>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05-47A8-9965-EB40229AAFB6}"/>
            </c:ext>
          </c:extLst>
        </c:ser>
        <c:ser>
          <c:idx val="2"/>
          <c:order val="2"/>
          <c:tx>
            <c:strRef>
              <c:f>'Table 8.7'!$S$11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8.7'!$U$11:$Y$11</c:f>
              <c:numCache>
                <c:formatCode>#,##0</c:formatCode>
                <c:ptCount val="5"/>
                <c:pt idx="0">
                  <c:v>64604</c:v>
                </c:pt>
                <c:pt idx="1">
                  <c:v>65290</c:v>
                </c:pt>
                <c:pt idx="2">
                  <c:v>66888</c:v>
                </c:pt>
                <c:pt idx="3">
                  <c:v>66783</c:v>
                </c:pt>
                <c:pt idx="4">
                  <c:v>68960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05-47A8-9965-EB40229AAFB6}"/>
            </c:ext>
          </c:extLst>
        </c:ser>
        <c:ser>
          <c:idx val="3"/>
          <c:order val="3"/>
          <c:tx>
            <c:strRef>
              <c:f>'Table 8.7'!$S$12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8.7'!$U$12:$Y$12</c:f>
              <c:numCache>
                <c:formatCode>#,##0</c:formatCode>
                <c:ptCount val="5"/>
                <c:pt idx="0">
                  <c:v>9160</c:v>
                </c:pt>
                <c:pt idx="1">
                  <c:v>8983</c:v>
                </c:pt>
                <c:pt idx="2">
                  <c:v>8690</c:v>
                </c:pt>
                <c:pt idx="3">
                  <c:v>8905</c:v>
                </c:pt>
                <c:pt idx="4">
                  <c:v>9041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05-47A8-9965-EB40229AA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 (B)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8.61'!$T$8:$Y$8</c:f>
              <c:numCache>
                <c:formatCode>General</c:formatCode>
                <c:ptCount val="6"/>
                <c:pt idx="0">
                  <c:v>25534.37</c:v>
                </c:pt>
                <c:pt idx="1">
                  <c:v>29873</c:v>
                </c:pt>
                <c:pt idx="2">
                  <c:v>29552</c:v>
                </c:pt>
                <c:pt idx="3">
                  <c:v>30427.5</c:v>
                </c:pt>
                <c:pt idx="4">
                  <c:v>33045.5</c:v>
                </c:pt>
                <c:pt idx="5">
                  <c:v>30184.07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5C-45A6-927B-D95323D39F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C-45A6-927B-D95323D39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8.62'!$U$4:$Y$4</c:f>
              <c:numCache>
                <c:formatCode>#,##0</c:formatCode>
                <c:ptCount val="5"/>
                <c:pt idx="0">
                  <c:v>19888</c:v>
                </c:pt>
                <c:pt idx="1">
                  <c:v>20045</c:v>
                </c:pt>
                <c:pt idx="2">
                  <c:v>20086</c:v>
                </c:pt>
                <c:pt idx="3">
                  <c:v>19883</c:v>
                </c:pt>
                <c:pt idx="4">
                  <c:v>20782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34-475A-AB0F-4451D8070662}"/>
            </c:ext>
          </c:extLst>
        </c:ser>
        <c:ser>
          <c:idx val="1"/>
          <c:order val="1"/>
          <c:tx>
            <c:strRef>
              <c:f>'Table 8.62'!$S$7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8.62'!$U$7:$Y$7</c:f>
              <c:numCache>
                <c:formatCode>#,##0</c:formatCode>
                <c:ptCount val="5"/>
                <c:pt idx="0">
                  <c:v>14334</c:v>
                </c:pt>
                <c:pt idx="1">
                  <c:v>14362</c:v>
                </c:pt>
                <c:pt idx="2">
                  <c:v>14411</c:v>
                </c:pt>
                <c:pt idx="3">
                  <c:v>14368</c:v>
                </c:pt>
                <c:pt idx="4">
                  <c:v>14892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4-475A-AB0F-4451D8070662}"/>
            </c:ext>
          </c:extLst>
        </c:ser>
        <c:ser>
          <c:idx val="2"/>
          <c:order val="2"/>
          <c:tx>
            <c:strRef>
              <c:f>'Table 8.62'!$S$11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8.62'!$U$11:$Y$11</c:f>
              <c:numCache>
                <c:formatCode>#,##0</c:formatCode>
                <c:ptCount val="5"/>
                <c:pt idx="0">
                  <c:v>15129</c:v>
                </c:pt>
                <c:pt idx="1">
                  <c:v>15386</c:v>
                </c:pt>
                <c:pt idx="2">
                  <c:v>15509</c:v>
                </c:pt>
                <c:pt idx="3">
                  <c:v>15376</c:v>
                </c:pt>
                <c:pt idx="4">
                  <c:v>16104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34-475A-AB0F-4451D8070662}"/>
            </c:ext>
          </c:extLst>
        </c:ser>
        <c:ser>
          <c:idx val="3"/>
          <c:order val="3"/>
          <c:tx>
            <c:strRef>
              <c:f>'Table 8.62'!$S$12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8.62'!$U$12:$Y$12</c:f>
              <c:numCache>
                <c:formatCode>#,##0</c:formatCode>
                <c:ptCount val="5"/>
                <c:pt idx="0">
                  <c:v>4762</c:v>
                </c:pt>
                <c:pt idx="1">
                  <c:v>4659</c:v>
                </c:pt>
                <c:pt idx="2">
                  <c:v>4578</c:v>
                </c:pt>
                <c:pt idx="3">
                  <c:v>4507</c:v>
                </c:pt>
                <c:pt idx="4">
                  <c:v>4678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34-475A-AB0F-4451D8070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8.62'!$AA$15:$AA$33</c:f>
              <c:numCache>
                <c:formatCode>0.0%</c:formatCode>
                <c:ptCount val="19"/>
                <c:pt idx="0">
                  <c:v>7.8433259551534976E-2</c:v>
                </c:pt>
                <c:pt idx="1">
                  <c:v>5.1968049273409681E-3</c:v>
                </c:pt>
                <c:pt idx="2">
                  <c:v>6.3324030410932541E-2</c:v>
                </c:pt>
                <c:pt idx="3">
                  <c:v>1.0489846982966029E-2</c:v>
                </c:pt>
                <c:pt idx="4">
                  <c:v>7.1937253392358777E-2</c:v>
                </c:pt>
                <c:pt idx="5">
                  <c:v>2.9592916947358289E-2</c:v>
                </c:pt>
                <c:pt idx="6">
                  <c:v>8.2812048888461165E-2</c:v>
                </c:pt>
                <c:pt idx="7">
                  <c:v>5.4085266095659702E-2</c:v>
                </c:pt>
                <c:pt idx="8">
                  <c:v>3.156577807718218E-2</c:v>
                </c:pt>
                <c:pt idx="9">
                  <c:v>5.1968049273409681E-3</c:v>
                </c:pt>
                <c:pt idx="10">
                  <c:v>2.7716292945818496E-2</c:v>
                </c:pt>
                <c:pt idx="11">
                  <c:v>1.2462708112789914E-2</c:v>
                </c:pt>
                <c:pt idx="12">
                  <c:v>4.0900779520739103E-2</c:v>
                </c:pt>
                <c:pt idx="13">
                  <c:v>4.6819362910210757E-2</c:v>
                </c:pt>
                <c:pt idx="14">
                  <c:v>4.4317197574824364E-2</c:v>
                </c:pt>
                <c:pt idx="15">
                  <c:v>7.6123568472716771E-2</c:v>
                </c:pt>
                <c:pt idx="16">
                  <c:v>9.4552978539120397E-2</c:v>
                </c:pt>
                <c:pt idx="17">
                  <c:v>1.7274564526994513E-2</c:v>
                </c:pt>
                <c:pt idx="18">
                  <c:v>2.9592916947358289E-2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FF-4B0D-845C-FCAF22D33B2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FF-4B0D-845C-FCAF22D33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8.62'!$Y$44:$Y$60</c:f>
              <c:numCache>
                <c:formatCode>#,##0</c:formatCode>
                <c:ptCount val="17"/>
                <c:pt idx="0">
                  <c:v>6</c:v>
                </c:pt>
                <c:pt idx="1">
                  <c:v>223</c:v>
                </c:pt>
                <c:pt idx="2">
                  <c:v>575</c:v>
                </c:pt>
                <c:pt idx="3">
                  <c:v>802</c:v>
                </c:pt>
                <c:pt idx="4">
                  <c:v>970</c:v>
                </c:pt>
                <c:pt idx="5">
                  <c:v>867</c:v>
                </c:pt>
                <c:pt idx="6">
                  <c:v>826</c:v>
                </c:pt>
                <c:pt idx="7">
                  <c:v>917</c:v>
                </c:pt>
                <c:pt idx="8">
                  <c:v>1094</c:v>
                </c:pt>
                <c:pt idx="9">
                  <c:v>1050</c:v>
                </c:pt>
                <c:pt idx="10">
                  <c:v>1078</c:v>
                </c:pt>
                <c:pt idx="11">
                  <c:v>890</c:v>
                </c:pt>
                <c:pt idx="12">
                  <c:v>596</c:v>
                </c:pt>
                <c:pt idx="13">
                  <c:v>292</c:v>
                </c:pt>
                <c:pt idx="14">
                  <c:v>117</c:v>
                </c:pt>
                <c:pt idx="15">
                  <c:v>60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6-40C8-ABF8-A832AC808E59}"/>
            </c:ext>
          </c:extLst>
        </c:ser>
        <c:ser>
          <c:idx val="1"/>
          <c:order val="1"/>
          <c:tx>
            <c:strRef>
              <c:f>'Table 8.62'!$S$62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8.62'!$Y$63:$Y$79</c:f>
              <c:numCache>
                <c:formatCode>#,##0</c:formatCode>
                <c:ptCount val="17"/>
                <c:pt idx="0">
                  <c:v>10</c:v>
                </c:pt>
                <c:pt idx="1">
                  <c:v>209</c:v>
                </c:pt>
                <c:pt idx="2">
                  <c:v>614</c:v>
                </c:pt>
                <c:pt idx="3">
                  <c:v>815</c:v>
                </c:pt>
                <c:pt idx="4">
                  <c:v>900</c:v>
                </c:pt>
                <c:pt idx="5">
                  <c:v>827</c:v>
                </c:pt>
                <c:pt idx="6">
                  <c:v>790</c:v>
                </c:pt>
                <c:pt idx="7">
                  <c:v>984</c:v>
                </c:pt>
                <c:pt idx="8">
                  <c:v>1240</c:v>
                </c:pt>
                <c:pt idx="9">
                  <c:v>1096</c:v>
                </c:pt>
                <c:pt idx="10">
                  <c:v>1170</c:v>
                </c:pt>
                <c:pt idx="11">
                  <c:v>899</c:v>
                </c:pt>
                <c:pt idx="12">
                  <c:v>451</c:v>
                </c:pt>
                <c:pt idx="13">
                  <c:v>183</c:v>
                </c:pt>
                <c:pt idx="14">
                  <c:v>93</c:v>
                </c:pt>
                <c:pt idx="15">
                  <c:v>59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B6-40C8-ABF8-A832AC808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8.62'!$Y$83:$Y$90</c:f>
              <c:numCache>
                <c:formatCode>#,##0</c:formatCode>
                <c:ptCount val="8"/>
                <c:pt idx="0">
                  <c:v>710</c:v>
                </c:pt>
                <c:pt idx="1">
                  <c:v>630</c:v>
                </c:pt>
                <c:pt idx="2">
                  <c:v>1238</c:v>
                </c:pt>
                <c:pt idx="3">
                  <c:v>300</c:v>
                </c:pt>
                <c:pt idx="4">
                  <c:v>204</c:v>
                </c:pt>
                <c:pt idx="5">
                  <c:v>312</c:v>
                </c:pt>
                <c:pt idx="6">
                  <c:v>773</c:v>
                </c:pt>
                <c:pt idx="7">
                  <c:v>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1-4F72-BC4C-3A9EB3087F83}"/>
            </c:ext>
          </c:extLst>
        </c:ser>
        <c:ser>
          <c:idx val="1"/>
          <c:order val="1"/>
          <c:tx>
            <c:strRef>
              <c:f>'Table 8.62'!$S$92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8.62'!$Y$93:$Y$100</c:f>
              <c:numCache>
                <c:formatCode>#,##0</c:formatCode>
                <c:ptCount val="8"/>
                <c:pt idx="0">
                  <c:v>481</c:v>
                </c:pt>
                <c:pt idx="1">
                  <c:v>1275</c:v>
                </c:pt>
                <c:pt idx="2">
                  <c:v>259</c:v>
                </c:pt>
                <c:pt idx="3">
                  <c:v>951</c:v>
                </c:pt>
                <c:pt idx="4">
                  <c:v>978</c:v>
                </c:pt>
                <c:pt idx="5">
                  <c:v>731</c:v>
                </c:pt>
                <c:pt idx="6">
                  <c:v>57</c:v>
                </c:pt>
                <c:pt idx="7">
                  <c:v>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1-4F72-BC4C-3A9EB3087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8.62'!$U$8:$Y$8</c:f>
              <c:numCache>
                <c:formatCode>General</c:formatCode>
                <c:ptCount val="5"/>
                <c:pt idx="0">
                  <c:v>31461.85</c:v>
                </c:pt>
                <c:pt idx="1">
                  <c:v>31532.74</c:v>
                </c:pt>
                <c:pt idx="2">
                  <c:v>33264</c:v>
                </c:pt>
                <c:pt idx="3">
                  <c:v>34543</c:v>
                </c:pt>
                <c:pt idx="4">
                  <c:v>34869.550000000003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C4-4AA4-A9C4-796ED595F8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C4-4AA4-A9C4-796ED595F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8.62'!$T$4:$Y$4</c:f>
              <c:numCache>
                <c:formatCode>#,##0</c:formatCode>
                <c:ptCount val="6"/>
                <c:pt idx="0">
                  <c:v>19962</c:v>
                </c:pt>
                <c:pt idx="1">
                  <c:v>19888</c:v>
                </c:pt>
                <c:pt idx="2">
                  <c:v>20045</c:v>
                </c:pt>
                <c:pt idx="3">
                  <c:v>20086</c:v>
                </c:pt>
                <c:pt idx="4">
                  <c:v>19883</c:v>
                </c:pt>
                <c:pt idx="5">
                  <c:v>20782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63-438F-8B6E-56DCBEB6105B}"/>
            </c:ext>
          </c:extLst>
        </c:ser>
        <c:ser>
          <c:idx val="1"/>
          <c:order val="1"/>
          <c:tx>
            <c:strRef>
              <c:f>'Table 8.62'!$S$7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8.62'!$T$7:$Y$7</c:f>
              <c:numCache>
                <c:formatCode>#,##0</c:formatCode>
                <c:ptCount val="6"/>
                <c:pt idx="0">
                  <c:v>14515</c:v>
                </c:pt>
                <c:pt idx="1">
                  <c:v>14334</c:v>
                </c:pt>
                <c:pt idx="2">
                  <c:v>14362</c:v>
                </c:pt>
                <c:pt idx="3">
                  <c:v>14411</c:v>
                </c:pt>
                <c:pt idx="4">
                  <c:v>14368</c:v>
                </c:pt>
                <c:pt idx="5">
                  <c:v>14892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63-438F-8B6E-56DCBEB6105B}"/>
            </c:ext>
          </c:extLst>
        </c:ser>
        <c:ser>
          <c:idx val="2"/>
          <c:order val="2"/>
          <c:tx>
            <c:strRef>
              <c:f>'Table 8.62'!$S$11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8.62'!$T$11:$Y$11</c:f>
              <c:numCache>
                <c:formatCode>#,##0</c:formatCode>
                <c:ptCount val="6"/>
                <c:pt idx="0">
                  <c:v>15069</c:v>
                </c:pt>
                <c:pt idx="1">
                  <c:v>15129</c:v>
                </c:pt>
                <c:pt idx="2">
                  <c:v>15386</c:v>
                </c:pt>
                <c:pt idx="3">
                  <c:v>15509</c:v>
                </c:pt>
                <c:pt idx="4">
                  <c:v>15376</c:v>
                </c:pt>
                <c:pt idx="5">
                  <c:v>16104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63-438F-8B6E-56DCBEB6105B}"/>
            </c:ext>
          </c:extLst>
        </c:ser>
        <c:ser>
          <c:idx val="3"/>
          <c:order val="3"/>
          <c:tx>
            <c:strRef>
              <c:f>'Table 8.62'!$S$12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8.62'!$T$12:$Y$12</c:f>
              <c:numCache>
                <c:formatCode>#,##0</c:formatCode>
                <c:ptCount val="6"/>
                <c:pt idx="0">
                  <c:v>4893</c:v>
                </c:pt>
                <c:pt idx="1">
                  <c:v>4762</c:v>
                </c:pt>
                <c:pt idx="2">
                  <c:v>4659</c:v>
                </c:pt>
                <c:pt idx="3">
                  <c:v>4578</c:v>
                </c:pt>
                <c:pt idx="4">
                  <c:v>4507</c:v>
                </c:pt>
                <c:pt idx="5">
                  <c:v>4678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63-438F-8B6E-56DCBEB61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8.62'!$AA$15:$AA$33</c:f>
              <c:numCache>
                <c:formatCode>0.0%</c:formatCode>
                <c:ptCount val="19"/>
                <c:pt idx="0">
                  <c:v>7.8433259551534976E-2</c:v>
                </c:pt>
                <c:pt idx="1">
                  <c:v>5.1968049273409681E-3</c:v>
                </c:pt>
                <c:pt idx="2">
                  <c:v>6.3324030410932541E-2</c:v>
                </c:pt>
                <c:pt idx="3">
                  <c:v>1.0489846982966029E-2</c:v>
                </c:pt>
                <c:pt idx="4">
                  <c:v>7.1937253392358777E-2</c:v>
                </c:pt>
                <c:pt idx="5">
                  <c:v>2.9592916947358289E-2</c:v>
                </c:pt>
                <c:pt idx="6">
                  <c:v>8.2812048888461165E-2</c:v>
                </c:pt>
                <c:pt idx="7">
                  <c:v>5.4085266095659702E-2</c:v>
                </c:pt>
                <c:pt idx="8">
                  <c:v>3.156577807718218E-2</c:v>
                </c:pt>
                <c:pt idx="9">
                  <c:v>5.1968049273409681E-3</c:v>
                </c:pt>
                <c:pt idx="10">
                  <c:v>2.7716292945818496E-2</c:v>
                </c:pt>
                <c:pt idx="11">
                  <c:v>1.2462708112789914E-2</c:v>
                </c:pt>
                <c:pt idx="12">
                  <c:v>4.0900779520739103E-2</c:v>
                </c:pt>
                <c:pt idx="13">
                  <c:v>4.6819362910210757E-2</c:v>
                </c:pt>
                <c:pt idx="14">
                  <c:v>4.4317197574824364E-2</c:v>
                </c:pt>
                <c:pt idx="15">
                  <c:v>7.6123568472716771E-2</c:v>
                </c:pt>
                <c:pt idx="16">
                  <c:v>9.4552978539120397E-2</c:v>
                </c:pt>
                <c:pt idx="17">
                  <c:v>1.7274564526994513E-2</c:v>
                </c:pt>
                <c:pt idx="18">
                  <c:v>2.9592916947358289E-2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CC-4943-9A05-D669F66C43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CC-4943-9A05-D669F66C4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8.62'!$Y$44:$Y$60</c:f>
              <c:numCache>
                <c:formatCode>#,##0</c:formatCode>
                <c:ptCount val="17"/>
                <c:pt idx="0">
                  <c:v>6</c:v>
                </c:pt>
                <c:pt idx="1">
                  <c:v>223</c:v>
                </c:pt>
                <c:pt idx="2">
                  <c:v>575</c:v>
                </c:pt>
                <c:pt idx="3">
                  <c:v>802</c:v>
                </c:pt>
                <c:pt idx="4">
                  <c:v>970</c:v>
                </c:pt>
                <c:pt idx="5">
                  <c:v>867</c:v>
                </c:pt>
                <c:pt idx="6">
                  <c:v>826</c:v>
                </c:pt>
                <c:pt idx="7">
                  <c:v>917</c:v>
                </c:pt>
                <c:pt idx="8">
                  <c:v>1094</c:v>
                </c:pt>
                <c:pt idx="9">
                  <c:v>1050</c:v>
                </c:pt>
                <c:pt idx="10">
                  <c:v>1078</c:v>
                </c:pt>
                <c:pt idx="11">
                  <c:v>890</c:v>
                </c:pt>
                <c:pt idx="12">
                  <c:v>596</c:v>
                </c:pt>
                <c:pt idx="13">
                  <c:v>292</c:v>
                </c:pt>
                <c:pt idx="14">
                  <c:v>117</c:v>
                </c:pt>
                <c:pt idx="15">
                  <c:v>60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38-4AC9-9E6B-9E305BAA5F73}"/>
            </c:ext>
          </c:extLst>
        </c:ser>
        <c:ser>
          <c:idx val="1"/>
          <c:order val="1"/>
          <c:tx>
            <c:strRef>
              <c:f>'Table 8.62'!$S$62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8.62'!$Y$63:$Y$79</c:f>
              <c:numCache>
                <c:formatCode>#,##0</c:formatCode>
                <c:ptCount val="17"/>
                <c:pt idx="0">
                  <c:v>10</c:v>
                </c:pt>
                <c:pt idx="1">
                  <c:v>209</c:v>
                </c:pt>
                <c:pt idx="2">
                  <c:v>614</c:v>
                </c:pt>
                <c:pt idx="3">
                  <c:v>815</c:v>
                </c:pt>
                <c:pt idx="4">
                  <c:v>900</c:v>
                </c:pt>
                <c:pt idx="5">
                  <c:v>827</c:v>
                </c:pt>
                <c:pt idx="6">
                  <c:v>790</c:v>
                </c:pt>
                <c:pt idx="7">
                  <c:v>984</c:v>
                </c:pt>
                <c:pt idx="8">
                  <c:v>1240</c:v>
                </c:pt>
                <c:pt idx="9">
                  <c:v>1096</c:v>
                </c:pt>
                <c:pt idx="10">
                  <c:v>1170</c:v>
                </c:pt>
                <c:pt idx="11">
                  <c:v>899</c:v>
                </c:pt>
                <c:pt idx="12">
                  <c:v>451</c:v>
                </c:pt>
                <c:pt idx="13">
                  <c:v>183</c:v>
                </c:pt>
                <c:pt idx="14">
                  <c:v>93</c:v>
                </c:pt>
                <c:pt idx="15">
                  <c:v>59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38-4AC9-9E6B-9E305BAA5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8.62'!$Y$83:$Y$90</c:f>
              <c:numCache>
                <c:formatCode>#,##0</c:formatCode>
                <c:ptCount val="8"/>
                <c:pt idx="0">
                  <c:v>710</c:v>
                </c:pt>
                <c:pt idx="1">
                  <c:v>630</c:v>
                </c:pt>
                <c:pt idx="2">
                  <c:v>1238</c:v>
                </c:pt>
                <c:pt idx="3">
                  <c:v>300</c:v>
                </c:pt>
                <c:pt idx="4">
                  <c:v>204</c:v>
                </c:pt>
                <c:pt idx="5">
                  <c:v>312</c:v>
                </c:pt>
                <c:pt idx="6">
                  <c:v>773</c:v>
                </c:pt>
                <c:pt idx="7">
                  <c:v>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5-4DA6-AD6F-85AF3A73F47D}"/>
            </c:ext>
          </c:extLst>
        </c:ser>
        <c:ser>
          <c:idx val="1"/>
          <c:order val="1"/>
          <c:tx>
            <c:strRef>
              <c:f>'Table 8.62'!$S$92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8.62'!$Y$93:$Y$100</c:f>
              <c:numCache>
                <c:formatCode>#,##0</c:formatCode>
                <c:ptCount val="8"/>
                <c:pt idx="0">
                  <c:v>481</c:v>
                </c:pt>
                <c:pt idx="1">
                  <c:v>1275</c:v>
                </c:pt>
                <c:pt idx="2">
                  <c:v>259</c:v>
                </c:pt>
                <c:pt idx="3">
                  <c:v>951</c:v>
                </c:pt>
                <c:pt idx="4">
                  <c:v>978</c:v>
                </c:pt>
                <c:pt idx="5">
                  <c:v>731</c:v>
                </c:pt>
                <c:pt idx="6">
                  <c:v>57</c:v>
                </c:pt>
                <c:pt idx="7">
                  <c:v>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E5-4DA6-AD6F-85AF3A73F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8.7'!$AA$15:$AA$33</c:f>
              <c:numCache>
                <c:formatCode>0.0%</c:formatCode>
                <c:ptCount val="19"/>
                <c:pt idx="0">
                  <c:v>4.8589120652299325E-3</c:v>
                </c:pt>
                <c:pt idx="1">
                  <c:v>3.1025243266111975E-3</c:v>
                </c:pt>
                <c:pt idx="2">
                  <c:v>4.235843130216279E-2</c:v>
                </c:pt>
                <c:pt idx="3">
                  <c:v>5.4999294880834857E-3</c:v>
                </c:pt>
                <c:pt idx="4">
                  <c:v>4.8589120652299332E-2</c:v>
                </c:pt>
                <c:pt idx="5">
                  <c:v>4.9653209574236225E-2</c:v>
                </c:pt>
                <c:pt idx="6">
                  <c:v>8.1396392353944177E-2</c:v>
                </c:pt>
                <c:pt idx="7">
                  <c:v>5.6832604710196022E-2</c:v>
                </c:pt>
                <c:pt idx="8">
                  <c:v>1.8025409930641913E-2</c:v>
                </c:pt>
                <c:pt idx="9">
                  <c:v>2.7332982910475506E-2</c:v>
                </c:pt>
                <c:pt idx="10">
                  <c:v>6.3845335316213891E-2</c:v>
                </c:pt>
                <c:pt idx="11">
                  <c:v>2.5140703324316355E-2</c:v>
                </c:pt>
                <c:pt idx="12">
                  <c:v>0.13725465058140279</c:v>
                </c:pt>
                <c:pt idx="13">
                  <c:v>6.5909411417802335E-2</c:v>
                </c:pt>
                <c:pt idx="14">
                  <c:v>3.9525134293150091E-2</c:v>
                </c:pt>
                <c:pt idx="15">
                  <c:v>9.2896244919936921E-2</c:v>
                </c:pt>
                <c:pt idx="16">
                  <c:v>0.1014986987346316</c:v>
                </c:pt>
                <c:pt idx="17">
                  <c:v>2.7666311970359354E-2</c:v>
                </c:pt>
                <c:pt idx="18">
                  <c:v>2.4076614402379456E-2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C2-4A02-8916-B30AA011119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C2-4A02-8916-B30AA0111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8.62'!$T$8:$Y$8</c:f>
              <c:numCache>
                <c:formatCode>General</c:formatCode>
                <c:ptCount val="6"/>
                <c:pt idx="0">
                  <c:v>30353.33</c:v>
                </c:pt>
                <c:pt idx="1">
                  <c:v>31461.85</c:v>
                </c:pt>
                <c:pt idx="2">
                  <c:v>31532.74</c:v>
                </c:pt>
                <c:pt idx="3">
                  <c:v>33264</c:v>
                </c:pt>
                <c:pt idx="4">
                  <c:v>34543</c:v>
                </c:pt>
                <c:pt idx="5">
                  <c:v>34869.550000000003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11-418D-90CF-B303488265B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11-418D-90CF-B30348826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8.63'!$U$4:$Y$4</c:f>
              <c:numCache>
                <c:formatCode>#,##0</c:formatCode>
                <c:ptCount val="5"/>
                <c:pt idx="0">
                  <c:v>13985</c:v>
                </c:pt>
                <c:pt idx="1">
                  <c:v>13661</c:v>
                </c:pt>
                <c:pt idx="2">
                  <c:v>13577</c:v>
                </c:pt>
                <c:pt idx="3">
                  <c:v>13019</c:v>
                </c:pt>
                <c:pt idx="4">
                  <c:v>13393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97-4213-A1DF-7C8B7550F7D1}"/>
            </c:ext>
          </c:extLst>
        </c:ser>
        <c:ser>
          <c:idx val="1"/>
          <c:order val="1"/>
          <c:tx>
            <c:strRef>
              <c:f>'Table 8.63'!$S$7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8.63'!$U$7:$Y$7</c:f>
              <c:numCache>
                <c:formatCode>#,##0</c:formatCode>
                <c:ptCount val="5"/>
                <c:pt idx="0">
                  <c:v>8865</c:v>
                </c:pt>
                <c:pt idx="1">
                  <c:v>8687</c:v>
                </c:pt>
                <c:pt idx="2">
                  <c:v>8684</c:v>
                </c:pt>
                <c:pt idx="3">
                  <c:v>8424</c:v>
                </c:pt>
                <c:pt idx="4">
                  <c:v>8710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97-4213-A1DF-7C8B7550F7D1}"/>
            </c:ext>
          </c:extLst>
        </c:ser>
        <c:ser>
          <c:idx val="2"/>
          <c:order val="2"/>
          <c:tx>
            <c:strRef>
              <c:f>'Table 8.63'!$S$11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8.63'!$U$11:$Y$11</c:f>
              <c:numCache>
                <c:formatCode>#,##0</c:formatCode>
                <c:ptCount val="5"/>
                <c:pt idx="0">
                  <c:v>11462</c:v>
                </c:pt>
                <c:pt idx="1">
                  <c:v>11194</c:v>
                </c:pt>
                <c:pt idx="2">
                  <c:v>11173</c:v>
                </c:pt>
                <c:pt idx="3">
                  <c:v>10685</c:v>
                </c:pt>
                <c:pt idx="4">
                  <c:v>10904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97-4213-A1DF-7C8B7550F7D1}"/>
            </c:ext>
          </c:extLst>
        </c:ser>
        <c:ser>
          <c:idx val="3"/>
          <c:order val="3"/>
          <c:tx>
            <c:strRef>
              <c:f>'Table 8.63'!$S$12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8.63'!$U$12:$Y$12</c:f>
              <c:numCache>
                <c:formatCode>#,##0</c:formatCode>
                <c:ptCount val="5"/>
                <c:pt idx="0">
                  <c:v>2520</c:v>
                </c:pt>
                <c:pt idx="1">
                  <c:v>2464</c:v>
                </c:pt>
                <c:pt idx="2">
                  <c:v>2406</c:v>
                </c:pt>
                <c:pt idx="3">
                  <c:v>2332</c:v>
                </c:pt>
                <c:pt idx="4">
                  <c:v>2489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97-4213-A1DF-7C8B7550F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8.63'!$AA$15:$AA$33</c:f>
              <c:numCache>
                <c:formatCode>0.0%</c:formatCode>
                <c:ptCount val="19"/>
                <c:pt idx="0">
                  <c:v>0.17740610766818488</c:v>
                </c:pt>
                <c:pt idx="1">
                  <c:v>7.9145822444560594E-3</c:v>
                </c:pt>
                <c:pt idx="2">
                  <c:v>2.4714403046367506E-2</c:v>
                </c:pt>
                <c:pt idx="3">
                  <c:v>2.5386395878443965E-3</c:v>
                </c:pt>
                <c:pt idx="4">
                  <c:v>4.2708877771970431E-2</c:v>
                </c:pt>
                <c:pt idx="5">
                  <c:v>2.7477040244904053E-2</c:v>
                </c:pt>
                <c:pt idx="6">
                  <c:v>8.0489808108713506E-2</c:v>
                </c:pt>
                <c:pt idx="7">
                  <c:v>5.5924736802807434E-2</c:v>
                </c:pt>
                <c:pt idx="8">
                  <c:v>2.7178376763981184E-2</c:v>
                </c:pt>
                <c:pt idx="9">
                  <c:v>7.7652505039946243E-3</c:v>
                </c:pt>
                <c:pt idx="10">
                  <c:v>1.851713581721795E-2</c:v>
                </c:pt>
                <c:pt idx="11">
                  <c:v>1.2618532068991264E-2</c:v>
                </c:pt>
                <c:pt idx="12">
                  <c:v>3.7332935115358769E-2</c:v>
                </c:pt>
                <c:pt idx="13">
                  <c:v>3.8154259687896659E-2</c:v>
                </c:pt>
                <c:pt idx="14">
                  <c:v>5.5700739192115281E-2</c:v>
                </c:pt>
                <c:pt idx="15">
                  <c:v>7.7129843948331223E-2</c:v>
                </c:pt>
                <c:pt idx="16">
                  <c:v>5.9658030314343316E-2</c:v>
                </c:pt>
                <c:pt idx="17">
                  <c:v>1.3663854252221309E-2</c:v>
                </c:pt>
                <c:pt idx="18">
                  <c:v>2.6730381542596878E-2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91-44C3-9E88-E8538746D07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91-44C3-9E88-E8538746D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8.63'!$Y$44:$Y$60</c:f>
              <c:numCache>
                <c:formatCode>#,##0</c:formatCode>
                <c:ptCount val="17"/>
                <c:pt idx="0">
                  <c:v>4</c:v>
                </c:pt>
                <c:pt idx="1">
                  <c:v>197</c:v>
                </c:pt>
                <c:pt idx="2">
                  <c:v>444</c:v>
                </c:pt>
                <c:pt idx="3">
                  <c:v>655</c:v>
                </c:pt>
                <c:pt idx="4">
                  <c:v>614</c:v>
                </c:pt>
                <c:pt idx="5">
                  <c:v>577</c:v>
                </c:pt>
                <c:pt idx="6">
                  <c:v>537</c:v>
                </c:pt>
                <c:pt idx="7">
                  <c:v>619</c:v>
                </c:pt>
                <c:pt idx="8">
                  <c:v>614</c:v>
                </c:pt>
                <c:pt idx="9">
                  <c:v>638</c:v>
                </c:pt>
                <c:pt idx="10">
                  <c:v>750</c:v>
                </c:pt>
                <c:pt idx="11">
                  <c:v>590</c:v>
                </c:pt>
                <c:pt idx="12">
                  <c:v>368</c:v>
                </c:pt>
                <c:pt idx="13">
                  <c:v>177</c:v>
                </c:pt>
                <c:pt idx="14">
                  <c:v>92</c:v>
                </c:pt>
                <c:pt idx="15">
                  <c:v>28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4C-467F-93FD-6C977CFC3639}"/>
            </c:ext>
          </c:extLst>
        </c:ser>
        <c:ser>
          <c:idx val="1"/>
          <c:order val="1"/>
          <c:tx>
            <c:strRef>
              <c:f>'Table 8.63'!$S$62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8.63'!$Y$63:$Y$79</c:f>
              <c:numCache>
                <c:formatCode>#,##0</c:formatCode>
                <c:ptCount val="17"/>
                <c:pt idx="0">
                  <c:v>8</c:v>
                </c:pt>
                <c:pt idx="1">
                  <c:v>157</c:v>
                </c:pt>
                <c:pt idx="2">
                  <c:v>469</c:v>
                </c:pt>
                <c:pt idx="3">
                  <c:v>587</c:v>
                </c:pt>
                <c:pt idx="4">
                  <c:v>472</c:v>
                </c:pt>
                <c:pt idx="5">
                  <c:v>567</c:v>
                </c:pt>
                <c:pt idx="6">
                  <c:v>565</c:v>
                </c:pt>
                <c:pt idx="7">
                  <c:v>538</c:v>
                </c:pt>
                <c:pt idx="8">
                  <c:v>727</c:v>
                </c:pt>
                <c:pt idx="9">
                  <c:v>693</c:v>
                </c:pt>
                <c:pt idx="10">
                  <c:v>675</c:v>
                </c:pt>
                <c:pt idx="11">
                  <c:v>516</c:v>
                </c:pt>
                <c:pt idx="12">
                  <c:v>266</c:v>
                </c:pt>
                <c:pt idx="13">
                  <c:v>112</c:v>
                </c:pt>
                <c:pt idx="14">
                  <c:v>63</c:v>
                </c:pt>
                <c:pt idx="15">
                  <c:v>25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4C-467F-93FD-6C977CFC3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8.63'!$Y$83:$Y$90</c:f>
              <c:numCache>
                <c:formatCode>#,##0</c:formatCode>
                <c:ptCount val="8"/>
                <c:pt idx="0">
                  <c:v>423</c:v>
                </c:pt>
                <c:pt idx="1">
                  <c:v>385</c:v>
                </c:pt>
                <c:pt idx="2">
                  <c:v>799</c:v>
                </c:pt>
                <c:pt idx="3">
                  <c:v>173</c:v>
                </c:pt>
                <c:pt idx="4">
                  <c:v>147</c:v>
                </c:pt>
                <c:pt idx="5">
                  <c:v>226</c:v>
                </c:pt>
                <c:pt idx="6">
                  <c:v>368</c:v>
                </c:pt>
                <c:pt idx="7">
                  <c:v>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4B-4F06-9C00-743E408A1A77}"/>
            </c:ext>
          </c:extLst>
        </c:ser>
        <c:ser>
          <c:idx val="1"/>
          <c:order val="1"/>
          <c:tx>
            <c:strRef>
              <c:f>'Table 8.63'!$S$92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8.63'!$Y$93:$Y$100</c:f>
              <c:numCache>
                <c:formatCode>#,##0</c:formatCode>
                <c:ptCount val="8"/>
                <c:pt idx="0">
                  <c:v>262</c:v>
                </c:pt>
                <c:pt idx="1">
                  <c:v>833</c:v>
                </c:pt>
                <c:pt idx="2">
                  <c:v>136</c:v>
                </c:pt>
                <c:pt idx="3">
                  <c:v>615</c:v>
                </c:pt>
                <c:pt idx="4">
                  <c:v>670</c:v>
                </c:pt>
                <c:pt idx="5">
                  <c:v>400</c:v>
                </c:pt>
                <c:pt idx="6">
                  <c:v>22</c:v>
                </c:pt>
                <c:pt idx="7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4B-4F06-9C00-743E408A1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8.63'!$U$8:$Y$8</c:f>
              <c:numCache>
                <c:formatCode>General</c:formatCode>
                <c:ptCount val="5"/>
                <c:pt idx="0">
                  <c:v>24425</c:v>
                </c:pt>
                <c:pt idx="1">
                  <c:v>23205.62</c:v>
                </c:pt>
                <c:pt idx="2">
                  <c:v>26159</c:v>
                </c:pt>
                <c:pt idx="3">
                  <c:v>28410</c:v>
                </c:pt>
                <c:pt idx="4">
                  <c:v>24795.63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1-48A1-A3DF-8F5DCDFEEB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91-48A1-A3DF-8F5DCDFEE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8.63'!$T$4:$Y$4</c:f>
              <c:numCache>
                <c:formatCode>#,##0</c:formatCode>
                <c:ptCount val="6"/>
                <c:pt idx="0">
                  <c:v>13874</c:v>
                </c:pt>
                <c:pt idx="1">
                  <c:v>13985</c:v>
                </c:pt>
                <c:pt idx="2">
                  <c:v>13661</c:v>
                </c:pt>
                <c:pt idx="3">
                  <c:v>13577</c:v>
                </c:pt>
                <c:pt idx="4">
                  <c:v>13019</c:v>
                </c:pt>
                <c:pt idx="5">
                  <c:v>13393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96-4061-9E99-35F08AE411D9}"/>
            </c:ext>
          </c:extLst>
        </c:ser>
        <c:ser>
          <c:idx val="1"/>
          <c:order val="1"/>
          <c:tx>
            <c:strRef>
              <c:f>'Table 8.63'!$S$7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8.63'!$T$7:$Y$7</c:f>
              <c:numCache>
                <c:formatCode>#,##0</c:formatCode>
                <c:ptCount val="6"/>
                <c:pt idx="0">
                  <c:v>8904</c:v>
                </c:pt>
                <c:pt idx="1">
                  <c:v>8865</c:v>
                </c:pt>
                <c:pt idx="2">
                  <c:v>8687</c:v>
                </c:pt>
                <c:pt idx="3">
                  <c:v>8684</c:v>
                </c:pt>
                <c:pt idx="4">
                  <c:v>8424</c:v>
                </c:pt>
                <c:pt idx="5">
                  <c:v>8710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96-4061-9E99-35F08AE411D9}"/>
            </c:ext>
          </c:extLst>
        </c:ser>
        <c:ser>
          <c:idx val="2"/>
          <c:order val="2"/>
          <c:tx>
            <c:strRef>
              <c:f>'Table 8.63'!$S$11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8.63'!$T$11:$Y$11</c:f>
              <c:numCache>
                <c:formatCode>#,##0</c:formatCode>
                <c:ptCount val="6"/>
                <c:pt idx="0">
                  <c:v>11330</c:v>
                </c:pt>
                <c:pt idx="1">
                  <c:v>11462</c:v>
                </c:pt>
                <c:pt idx="2">
                  <c:v>11194</c:v>
                </c:pt>
                <c:pt idx="3">
                  <c:v>11173</c:v>
                </c:pt>
                <c:pt idx="4">
                  <c:v>10685</c:v>
                </c:pt>
                <c:pt idx="5">
                  <c:v>10904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96-4061-9E99-35F08AE411D9}"/>
            </c:ext>
          </c:extLst>
        </c:ser>
        <c:ser>
          <c:idx val="3"/>
          <c:order val="3"/>
          <c:tx>
            <c:strRef>
              <c:f>'Table 8.63'!$S$12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8.63'!$T$12:$Y$12</c:f>
              <c:numCache>
                <c:formatCode>#,##0</c:formatCode>
                <c:ptCount val="6"/>
                <c:pt idx="0">
                  <c:v>2542</c:v>
                </c:pt>
                <c:pt idx="1">
                  <c:v>2520</c:v>
                </c:pt>
                <c:pt idx="2">
                  <c:v>2464</c:v>
                </c:pt>
                <c:pt idx="3">
                  <c:v>2406</c:v>
                </c:pt>
                <c:pt idx="4">
                  <c:v>2332</c:v>
                </c:pt>
                <c:pt idx="5">
                  <c:v>2489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96-4061-9E99-35F08AE41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8.63'!$AA$15:$AA$33</c:f>
              <c:numCache>
                <c:formatCode>0.0%</c:formatCode>
                <c:ptCount val="19"/>
                <c:pt idx="0">
                  <c:v>0.17740610766818488</c:v>
                </c:pt>
                <c:pt idx="1">
                  <c:v>7.9145822444560594E-3</c:v>
                </c:pt>
                <c:pt idx="2">
                  <c:v>2.4714403046367506E-2</c:v>
                </c:pt>
                <c:pt idx="3">
                  <c:v>2.5386395878443965E-3</c:v>
                </c:pt>
                <c:pt idx="4">
                  <c:v>4.2708877771970431E-2</c:v>
                </c:pt>
                <c:pt idx="5">
                  <c:v>2.7477040244904053E-2</c:v>
                </c:pt>
                <c:pt idx="6">
                  <c:v>8.0489808108713506E-2</c:v>
                </c:pt>
                <c:pt idx="7">
                  <c:v>5.5924736802807434E-2</c:v>
                </c:pt>
                <c:pt idx="8">
                  <c:v>2.7178376763981184E-2</c:v>
                </c:pt>
                <c:pt idx="9">
                  <c:v>7.7652505039946243E-3</c:v>
                </c:pt>
                <c:pt idx="10">
                  <c:v>1.851713581721795E-2</c:v>
                </c:pt>
                <c:pt idx="11">
                  <c:v>1.2618532068991264E-2</c:v>
                </c:pt>
                <c:pt idx="12">
                  <c:v>3.7332935115358769E-2</c:v>
                </c:pt>
                <c:pt idx="13">
                  <c:v>3.8154259687896659E-2</c:v>
                </c:pt>
                <c:pt idx="14">
                  <c:v>5.5700739192115281E-2</c:v>
                </c:pt>
                <c:pt idx="15">
                  <c:v>7.7129843948331223E-2</c:v>
                </c:pt>
                <c:pt idx="16">
                  <c:v>5.9658030314343316E-2</c:v>
                </c:pt>
                <c:pt idx="17">
                  <c:v>1.3663854252221309E-2</c:v>
                </c:pt>
                <c:pt idx="18">
                  <c:v>2.6730381542596878E-2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7D-4BE0-9063-DC9F99A6949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7D-4BE0-9063-DC9F99A69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8.63'!$Y$44:$Y$60</c:f>
              <c:numCache>
                <c:formatCode>#,##0</c:formatCode>
                <c:ptCount val="17"/>
                <c:pt idx="0">
                  <c:v>4</c:v>
                </c:pt>
                <c:pt idx="1">
                  <c:v>197</c:v>
                </c:pt>
                <c:pt idx="2">
                  <c:v>444</c:v>
                </c:pt>
                <c:pt idx="3">
                  <c:v>655</c:v>
                </c:pt>
                <c:pt idx="4">
                  <c:v>614</c:v>
                </c:pt>
                <c:pt idx="5">
                  <c:v>577</c:v>
                </c:pt>
                <c:pt idx="6">
                  <c:v>537</c:v>
                </c:pt>
                <c:pt idx="7">
                  <c:v>619</c:v>
                </c:pt>
                <c:pt idx="8">
                  <c:v>614</c:v>
                </c:pt>
                <c:pt idx="9">
                  <c:v>638</c:v>
                </c:pt>
                <c:pt idx="10">
                  <c:v>750</c:v>
                </c:pt>
                <c:pt idx="11">
                  <c:v>590</c:v>
                </c:pt>
                <c:pt idx="12">
                  <c:v>368</c:v>
                </c:pt>
                <c:pt idx="13">
                  <c:v>177</c:v>
                </c:pt>
                <c:pt idx="14">
                  <c:v>92</c:v>
                </c:pt>
                <c:pt idx="15">
                  <c:v>28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8-4747-A2FB-3C3295EF4F52}"/>
            </c:ext>
          </c:extLst>
        </c:ser>
        <c:ser>
          <c:idx val="1"/>
          <c:order val="1"/>
          <c:tx>
            <c:strRef>
              <c:f>'Table 8.63'!$S$62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8.63'!$Y$63:$Y$79</c:f>
              <c:numCache>
                <c:formatCode>#,##0</c:formatCode>
                <c:ptCount val="17"/>
                <c:pt idx="0">
                  <c:v>8</c:v>
                </c:pt>
                <c:pt idx="1">
                  <c:v>157</c:v>
                </c:pt>
                <c:pt idx="2">
                  <c:v>469</c:v>
                </c:pt>
                <c:pt idx="3">
                  <c:v>587</c:v>
                </c:pt>
                <c:pt idx="4">
                  <c:v>472</c:v>
                </c:pt>
                <c:pt idx="5">
                  <c:v>567</c:v>
                </c:pt>
                <c:pt idx="6">
                  <c:v>565</c:v>
                </c:pt>
                <c:pt idx="7">
                  <c:v>538</c:v>
                </c:pt>
                <c:pt idx="8">
                  <c:v>727</c:v>
                </c:pt>
                <c:pt idx="9">
                  <c:v>693</c:v>
                </c:pt>
                <c:pt idx="10">
                  <c:v>675</c:v>
                </c:pt>
                <c:pt idx="11">
                  <c:v>516</c:v>
                </c:pt>
                <c:pt idx="12">
                  <c:v>266</c:v>
                </c:pt>
                <c:pt idx="13">
                  <c:v>112</c:v>
                </c:pt>
                <c:pt idx="14">
                  <c:v>63</c:v>
                </c:pt>
                <c:pt idx="15">
                  <c:v>25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8-4747-A2FB-3C3295EF4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8.63'!$Y$83:$Y$90</c:f>
              <c:numCache>
                <c:formatCode>#,##0</c:formatCode>
                <c:ptCount val="8"/>
                <c:pt idx="0">
                  <c:v>423</c:v>
                </c:pt>
                <c:pt idx="1">
                  <c:v>385</c:v>
                </c:pt>
                <c:pt idx="2">
                  <c:v>799</c:v>
                </c:pt>
                <c:pt idx="3">
                  <c:v>173</c:v>
                </c:pt>
                <c:pt idx="4">
                  <c:v>147</c:v>
                </c:pt>
                <c:pt idx="5">
                  <c:v>226</c:v>
                </c:pt>
                <c:pt idx="6">
                  <c:v>368</c:v>
                </c:pt>
                <c:pt idx="7">
                  <c:v>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A-4F08-80FB-B1D9F32DF341}"/>
            </c:ext>
          </c:extLst>
        </c:ser>
        <c:ser>
          <c:idx val="1"/>
          <c:order val="1"/>
          <c:tx>
            <c:strRef>
              <c:f>'Table 8.63'!$S$92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8.63'!$Y$93:$Y$100</c:f>
              <c:numCache>
                <c:formatCode>#,##0</c:formatCode>
                <c:ptCount val="8"/>
                <c:pt idx="0">
                  <c:v>262</c:v>
                </c:pt>
                <c:pt idx="1">
                  <c:v>833</c:v>
                </c:pt>
                <c:pt idx="2">
                  <c:v>136</c:v>
                </c:pt>
                <c:pt idx="3">
                  <c:v>615</c:v>
                </c:pt>
                <c:pt idx="4">
                  <c:v>670</c:v>
                </c:pt>
                <c:pt idx="5">
                  <c:v>400</c:v>
                </c:pt>
                <c:pt idx="6">
                  <c:v>22</c:v>
                </c:pt>
                <c:pt idx="7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A-4F08-80FB-B1D9F32DF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8.7'!$Y$44:$Y$60</c:f>
              <c:numCache>
                <c:formatCode>#,##0</c:formatCode>
                <c:ptCount val="17"/>
                <c:pt idx="0">
                  <c:v>30</c:v>
                </c:pt>
                <c:pt idx="1">
                  <c:v>480</c:v>
                </c:pt>
                <c:pt idx="2">
                  <c:v>2138</c:v>
                </c:pt>
                <c:pt idx="3">
                  <c:v>3577</c:v>
                </c:pt>
                <c:pt idx="4">
                  <c:v>3513</c:v>
                </c:pt>
                <c:pt idx="5">
                  <c:v>2919</c:v>
                </c:pt>
                <c:pt idx="6">
                  <c:v>3193</c:v>
                </c:pt>
                <c:pt idx="7">
                  <c:v>3882</c:v>
                </c:pt>
                <c:pt idx="8">
                  <c:v>4517</c:v>
                </c:pt>
                <c:pt idx="9">
                  <c:v>3978</c:v>
                </c:pt>
                <c:pt idx="10">
                  <c:v>3616</c:v>
                </c:pt>
                <c:pt idx="11">
                  <c:v>2647</c:v>
                </c:pt>
                <c:pt idx="12">
                  <c:v>1704</c:v>
                </c:pt>
                <c:pt idx="13">
                  <c:v>976</c:v>
                </c:pt>
                <c:pt idx="14">
                  <c:v>385</c:v>
                </c:pt>
                <c:pt idx="15">
                  <c:v>183</c:v>
                </c:pt>
                <c:pt idx="16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3-413A-BCF0-15089CA6D353}"/>
            </c:ext>
          </c:extLst>
        </c:ser>
        <c:ser>
          <c:idx val="1"/>
          <c:order val="1"/>
          <c:tx>
            <c:strRef>
              <c:f>'Table 8.7'!$S$62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8.7'!$Y$63:$Y$79</c:f>
              <c:numCache>
                <c:formatCode>#,##0</c:formatCode>
                <c:ptCount val="17"/>
                <c:pt idx="0">
                  <c:v>32</c:v>
                </c:pt>
                <c:pt idx="1">
                  <c:v>661</c:v>
                </c:pt>
                <c:pt idx="2">
                  <c:v>2359</c:v>
                </c:pt>
                <c:pt idx="3">
                  <c:v>3848</c:v>
                </c:pt>
                <c:pt idx="4">
                  <c:v>3817</c:v>
                </c:pt>
                <c:pt idx="5">
                  <c:v>3253</c:v>
                </c:pt>
                <c:pt idx="6">
                  <c:v>3423</c:v>
                </c:pt>
                <c:pt idx="7">
                  <c:v>4175</c:v>
                </c:pt>
                <c:pt idx="8">
                  <c:v>4973</c:v>
                </c:pt>
                <c:pt idx="9">
                  <c:v>4430</c:v>
                </c:pt>
                <c:pt idx="10">
                  <c:v>3967</c:v>
                </c:pt>
                <c:pt idx="11">
                  <c:v>2446</c:v>
                </c:pt>
                <c:pt idx="12">
                  <c:v>1477</c:v>
                </c:pt>
                <c:pt idx="13">
                  <c:v>688</c:v>
                </c:pt>
                <c:pt idx="14">
                  <c:v>246</c:v>
                </c:pt>
                <c:pt idx="15">
                  <c:v>129</c:v>
                </c:pt>
                <c:pt idx="16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C3-413A-BCF0-15089CA6D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8.63'!$T$8:$Y$8</c:f>
              <c:numCache>
                <c:formatCode>General</c:formatCode>
                <c:ptCount val="6"/>
                <c:pt idx="0">
                  <c:v>24888</c:v>
                </c:pt>
                <c:pt idx="1">
                  <c:v>24425</c:v>
                </c:pt>
                <c:pt idx="2">
                  <c:v>23205.62</c:v>
                </c:pt>
                <c:pt idx="3">
                  <c:v>26159</c:v>
                </c:pt>
                <c:pt idx="4">
                  <c:v>28410</c:v>
                </c:pt>
                <c:pt idx="5">
                  <c:v>24795.63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7-49D6-A458-1F382D554C9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F7-49D6-A458-1F382D55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8.64'!$U$4:$Y$4</c:f>
              <c:numCache>
                <c:formatCode>#,##0</c:formatCode>
                <c:ptCount val="5"/>
                <c:pt idx="0">
                  <c:v>93992</c:v>
                </c:pt>
                <c:pt idx="1">
                  <c:v>95794</c:v>
                </c:pt>
                <c:pt idx="2">
                  <c:v>97320</c:v>
                </c:pt>
                <c:pt idx="3">
                  <c:v>101336</c:v>
                </c:pt>
                <c:pt idx="4">
                  <c:v>103143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8F-4EA9-9A38-5F1AACA0E6B7}"/>
            </c:ext>
          </c:extLst>
        </c:ser>
        <c:ser>
          <c:idx val="1"/>
          <c:order val="1"/>
          <c:tx>
            <c:strRef>
              <c:f>'Table 8.64'!$S$7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8.64'!$U$7:$Y$7</c:f>
              <c:numCache>
                <c:formatCode>#,##0</c:formatCode>
                <c:ptCount val="5"/>
                <c:pt idx="0">
                  <c:v>64493</c:v>
                </c:pt>
                <c:pt idx="1">
                  <c:v>65780</c:v>
                </c:pt>
                <c:pt idx="2">
                  <c:v>66401</c:v>
                </c:pt>
                <c:pt idx="3">
                  <c:v>68680</c:v>
                </c:pt>
                <c:pt idx="4">
                  <c:v>69674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8F-4EA9-9A38-5F1AACA0E6B7}"/>
            </c:ext>
          </c:extLst>
        </c:ser>
        <c:ser>
          <c:idx val="2"/>
          <c:order val="2"/>
          <c:tx>
            <c:strRef>
              <c:f>'Table 8.64'!$S$11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8.64'!$U$11:$Y$11</c:f>
              <c:numCache>
                <c:formatCode>#,##0</c:formatCode>
                <c:ptCount val="5"/>
                <c:pt idx="0">
                  <c:v>83862</c:v>
                </c:pt>
                <c:pt idx="1">
                  <c:v>85690</c:v>
                </c:pt>
                <c:pt idx="2">
                  <c:v>87566</c:v>
                </c:pt>
                <c:pt idx="3">
                  <c:v>91295</c:v>
                </c:pt>
                <c:pt idx="4">
                  <c:v>92712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8F-4EA9-9A38-5F1AACA0E6B7}"/>
            </c:ext>
          </c:extLst>
        </c:ser>
        <c:ser>
          <c:idx val="3"/>
          <c:order val="3"/>
          <c:tx>
            <c:strRef>
              <c:f>'Table 8.64'!$S$12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8.64'!$U$12:$Y$12</c:f>
              <c:numCache>
                <c:formatCode>#,##0</c:formatCode>
                <c:ptCount val="5"/>
                <c:pt idx="0">
                  <c:v>10130</c:v>
                </c:pt>
                <c:pt idx="1">
                  <c:v>10104</c:v>
                </c:pt>
                <c:pt idx="2">
                  <c:v>9752</c:v>
                </c:pt>
                <c:pt idx="3">
                  <c:v>10041</c:v>
                </c:pt>
                <c:pt idx="4">
                  <c:v>10431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8F-4EA9-9A38-5F1AACA0E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8.64'!$AA$15:$AA$33</c:f>
              <c:numCache>
                <c:formatCode>0.0%</c:formatCode>
                <c:ptCount val="19"/>
                <c:pt idx="0">
                  <c:v>1.1702199858448949E-2</c:v>
                </c:pt>
                <c:pt idx="1">
                  <c:v>2.792239899944737E-3</c:v>
                </c:pt>
                <c:pt idx="2">
                  <c:v>3.1897462745896471E-2</c:v>
                </c:pt>
                <c:pt idx="3">
                  <c:v>5.4099648061429282E-3</c:v>
                </c:pt>
                <c:pt idx="4">
                  <c:v>3.0889153893138652E-2</c:v>
                </c:pt>
                <c:pt idx="5">
                  <c:v>4.139883462765287E-2</c:v>
                </c:pt>
                <c:pt idx="6">
                  <c:v>8.0887699601524102E-2</c:v>
                </c:pt>
                <c:pt idx="7">
                  <c:v>8.3040051191064834E-2</c:v>
                </c:pt>
                <c:pt idx="8">
                  <c:v>1.6171722753846603E-2</c:v>
                </c:pt>
                <c:pt idx="9">
                  <c:v>2.9948711982393378E-2</c:v>
                </c:pt>
                <c:pt idx="10">
                  <c:v>5.9848947577634933E-2</c:v>
                </c:pt>
                <c:pt idx="11">
                  <c:v>2.4975034660616815E-2</c:v>
                </c:pt>
                <c:pt idx="12">
                  <c:v>0.14444024315755796</c:v>
                </c:pt>
                <c:pt idx="13">
                  <c:v>9.422840134570451E-2</c:v>
                </c:pt>
                <c:pt idx="14">
                  <c:v>3.2168930513946654E-2</c:v>
                </c:pt>
                <c:pt idx="15">
                  <c:v>7.875473856684409E-2</c:v>
                </c:pt>
                <c:pt idx="16">
                  <c:v>0.10197492801256508</c:v>
                </c:pt>
                <c:pt idx="17">
                  <c:v>2.781575094771337E-2</c:v>
                </c:pt>
                <c:pt idx="18">
                  <c:v>2.3035979174544079E-2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B2-4137-99CF-CC7CC05ADA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B2-4137-99CF-CC7CC05AD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8.64'!$Y$44:$Y$60</c:f>
              <c:numCache>
                <c:formatCode>#,##0</c:formatCode>
                <c:ptCount val="17"/>
                <c:pt idx="0">
                  <c:v>28</c:v>
                </c:pt>
                <c:pt idx="1">
                  <c:v>294</c:v>
                </c:pt>
                <c:pt idx="2">
                  <c:v>1825</c:v>
                </c:pt>
                <c:pt idx="3">
                  <c:v>5295</c:v>
                </c:pt>
                <c:pt idx="4">
                  <c:v>10270</c:v>
                </c:pt>
                <c:pt idx="5">
                  <c:v>8600</c:v>
                </c:pt>
                <c:pt idx="6">
                  <c:v>5444</c:v>
                </c:pt>
                <c:pt idx="7">
                  <c:v>3979</c:v>
                </c:pt>
                <c:pt idx="8">
                  <c:v>3667</c:v>
                </c:pt>
                <c:pt idx="9">
                  <c:v>3101</c:v>
                </c:pt>
                <c:pt idx="10">
                  <c:v>2691</c:v>
                </c:pt>
                <c:pt idx="11">
                  <c:v>1994</c:v>
                </c:pt>
                <c:pt idx="12">
                  <c:v>1592</c:v>
                </c:pt>
                <c:pt idx="13">
                  <c:v>1017</c:v>
                </c:pt>
                <c:pt idx="14">
                  <c:v>448</c:v>
                </c:pt>
                <c:pt idx="15">
                  <c:v>167</c:v>
                </c:pt>
                <c:pt idx="16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8F-4BB1-A2F3-048DBCD1E620}"/>
            </c:ext>
          </c:extLst>
        </c:ser>
        <c:ser>
          <c:idx val="1"/>
          <c:order val="1"/>
          <c:tx>
            <c:strRef>
              <c:f>'Table 8.64'!$S$62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8.64'!$Y$63:$Y$79</c:f>
              <c:numCache>
                <c:formatCode>#,##0</c:formatCode>
                <c:ptCount val="17"/>
                <c:pt idx="0">
                  <c:v>28</c:v>
                </c:pt>
                <c:pt idx="1">
                  <c:v>399</c:v>
                </c:pt>
                <c:pt idx="2">
                  <c:v>2264</c:v>
                </c:pt>
                <c:pt idx="3">
                  <c:v>6738</c:v>
                </c:pt>
                <c:pt idx="4">
                  <c:v>11559</c:v>
                </c:pt>
                <c:pt idx="5">
                  <c:v>8397</c:v>
                </c:pt>
                <c:pt idx="6">
                  <c:v>5062</c:v>
                </c:pt>
                <c:pt idx="7">
                  <c:v>3709</c:v>
                </c:pt>
                <c:pt idx="8">
                  <c:v>3664</c:v>
                </c:pt>
                <c:pt idx="9">
                  <c:v>3192</c:v>
                </c:pt>
                <c:pt idx="10">
                  <c:v>2827</c:v>
                </c:pt>
                <c:pt idx="11">
                  <c:v>2075</c:v>
                </c:pt>
                <c:pt idx="12">
                  <c:v>1437</c:v>
                </c:pt>
                <c:pt idx="13">
                  <c:v>682</c:v>
                </c:pt>
                <c:pt idx="14">
                  <c:v>288</c:v>
                </c:pt>
                <c:pt idx="15">
                  <c:v>134</c:v>
                </c:pt>
                <c:pt idx="16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8F-4BB1-A2F3-048DBCD1E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8.64'!$Y$83:$Y$90</c:f>
              <c:numCache>
                <c:formatCode>#,##0</c:formatCode>
                <c:ptCount val="8"/>
                <c:pt idx="0">
                  <c:v>6454</c:v>
                </c:pt>
                <c:pt idx="1">
                  <c:v>10059</c:v>
                </c:pt>
                <c:pt idx="2">
                  <c:v>2363</c:v>
                </c:pt>
                <c:pt idx="3">
                  <c:v>2027</c:v>
                </c:pt>
                <c:pt idx="4">
                  <c:v>2523</c:v>
                </c:pt>
                <c:pt idx="5">
                  <c:v>2237</c:v>
                </c:pt>
                <c:pt idx="6">
                  <c:v>531</c:v>
                </c:pt>
                <c:pt idx="7">
                  <c:v>1450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19-4340-AA99-A6BFD8BD7F91}"/>
            </c:ext>
          </c:extLst>
        </c:ser>
        <c:ser>
          <c:idx val="1"/>
          <c:order val="1"/>
          <c:tx>
            <c:strRef>
              <c:f>'Table 8.64'!$S$92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8.64'!$Y$93:$Y$100</c:f>
              <c:numCache>
                <c:formatCode>#,##0</c:formatCode>
                <c:ptCount val="8"/>
                <c:pt idx="0">
                  <c:v>4733</c:v>
                </c:pt>
                <c:pt idx="1">
                  <c:v>10384</c:v>
                </c:pt>
                <c:pt idx="2">
                  <c:v>784</c:v>
                </c:pt>
                <c:pt idx="3">
                  <c:v>2894</c:v>
                </c:pt>
                <c:pt idx="4">
                  <c:v>5804</c:v>
                </c:pt>
                <c:pt idx="5">
                  <c:v>2891</c:v>
                </c:pt>
                <c:pt idx="6">
                  <c:v>69</c:v>
                </c:pt>
                <c:pt idx="7">
                  <c:v>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19-4340-AA99-A6BFD8BD7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8.64'!$U$8:$Y$8</c:f>
              <c:numCache>
                <c:formatCode>General</c:formatCode>
                <c:ptCount val="5"/>
                <c:pt idx="0">
                  <c:v>44556.07</c:v>
                </c:pt>
                <c:pt idx="1">
                  <c:v>45324</c:v>
                </c:pt>
                <c:pt idx="2">
                  <c:v>47363</c:v>
                </c:pt>
                <c:pt idx="3">
                  <c:v>47554.76</c:v>
                </c:pt>
                <c:pt idx="4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1-4463-A146-AD8B9D053A2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1-4463-A146-AD8B9D053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8.64'!$T$4:$Y$4</c:f>
              <c:numCache>
                <c:formatCode>#,##0</c:formatCode>
                <c:ptCount val="6"/>
                <c:pt idx="0">
                  <c:v>92162</c:v>
                </c:pt>
                <c:pt idx="1">
                  <c:v>93992</c:v>
                </c:pt>
                <c:pt idx="2">
                  <c:v>95794</c:v>
                </c:pt>
                <c:pt idx="3">
                  <c:v>97320</c:v>
                </c:pt>
                <c:pt idx="4">
                  <c:v>101336</c:v>
                </c:pt>
                <c:pt idx="5">
                  <c:v>103143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AA-4505-BEDB-4304AFB8C1D7}"/>
            </c:ext>
          </c:extLst>
        </c:ser>
        <c:ser>
          <c:idx val="1"/>
          <c:order val="1"/>
          <c:tx>
            <c:strRef>
              <c:f>'Table 8.64'!$S$7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8.64'!$T$7:$Y$7</c:f>
              <c:numCache>
                <c:formatCode>#,##0</c:formatCode>
                <c:ptCount val="6"/>
                <c:pt idx="0">
                  <c:v>63645</c:v>
                </c:pt>
                <c:pt idx="1">
                  <c:v>64493</c:v>
                </c:pt>
                <c:pt idx="2">
                  <c:v>65780</c:v>
                </c:pt>
                <c:pt idx="3">
                  <c:v>66401</c:v>
                </c:pt>
                <c:pt idx="4">
                  <c:v>68680</c:v>
                </c:pt>
                <c:pt idx="5">
                  <c:v>69674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AA-4505-BEDB-4304AFB8C1D7}"/>
            </c:ext>
          </c:extLst>
        </c:ser>
        <c:ser>
          <c:idx val="2"/>
          <c:order val="2"/>
          <c:tx>
            <c:strRef>
              <c:f>'Table 8.64'!$S$11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8.64'!$T$11:$Y$11</c:f>
              <c:numCache>
                <c:formatCode>#,##0</c:formatCode>
                <c:ptCount val="6"/>
                <c:pt idx="0">
                  <c:v>82048</c:v>
                </c:pt>
                <c:pt idx="1">
                  <c:v>83862</c:v>
                </c:pt>
                <c:pt idx="2">
                  <c:v>85690</c:v>
                </c:pt>
                <c:pt idx="3">
                  <c:v>87566</c:v>
                </c:pt>
                <c:pt idx="4">
                  <c:v>91295</c:v>
                </c:pt>
                <c:pt idx="5">
                  <c:v>92712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AA-4505-BEDB-4304AFB8C1D7}"/>
            </c:ext>
          </c:extLst>
        </c:ser>
        <c:ser>
          <c:idx val="3"/>
          <c:order val="3"/>
          <c:tx>
            <c:strRef>
              <c:f>'Table 8.64'!$S$12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8.64'!$T$12:$Y$12</c:f>
              <c:numCache>
                <c:formatCode>#,##0</c:formatCode>
                <c:ptCount val="6"/>
                <c:pt idx="0">
                  <c:v>10114</c:v>
                </c:pt>
                <c:pt idx="1">
                  <c:v>10130</c:v>
                </c:pt>
                <c:pt idx="2">
                  <c:v>10104</c:v>
                </c:pt>
                <c:pt idx="3">
                  <c:v>9752</c:v>
                </c:pt>
                <c:pt idx="4">
                  <c:v>10041</c:v>
                </c:pt>
                <c:pt idx="5">
                  <c:v>10431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AA-4505-BEDB-4304AFB8C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8.64'!$AA$15:$AA$33</c:f>
              <c:numCache>
                <c:formatCode>0.0%</c:formatCode>
                <c:ptCount val="19"/>
                <c:pt idx="0">
                  <c:v>1.1702199858448949E-2</c:v>
                </c:pt>
                <c:pt idx="1">
                  <c:v>2.792239899944737E-3</c:v>
                </c:pt>
                <c:pt idx="2">
                  <c:v>3.1897462745896471E-2</c:v>
                </c:pt>
                <c:pt idx="3">
                  <c:v>5.4099648061429282E-3</c:v>
                </c:pt>
                <c:pt idx="4">
                  <c:v>3.0889153893138652E-2</c:v>
                </c:pt>
                <c:pt idx="5">
                  <c:v>4.139883462765287E-2</c:v>
                </c:pt>
                <c:pt idx="6">
                  <c:v>8.0887699601524102E-2</c:v>
                </c:pt>
                <c:pt idx="7">
                  <c:v>8.3040051191064834E-2</c:v>
                </c:pt>
                <c:pt idx="8">
                  <c:v>1.6171722753846603E-2</c:v>
                </c:pt>
                <c:pt idx="9">
                  <c:v>2.9948711982393378E-2</c:v>
                </c:pt>
                <c:pt idx="10">
                  <c:v>5.9848947577634933E-2</c:v>
                </c:pt>
                <c:pt idx="11">
                  <c:v>2.4975034660616815E-2</c:v>
                </c:pt>
                <c:pt idx="12">
                  <c:v>0.14444024315755796</c:v>
                </c:pt>
                <c:pt idx="13">
                  <c:v>9.422840134570451E-2</c:v>
                </c:pt>
                <c:pt idx="14">
                  <c:v>3.2168930513946654E-2</c:v>
                </c:pt>
                <c:pt idx="15">
                  <c:v>7.875473856684409E-2</c:v>
                </c:pt>
                <c:pt idx="16">
                  <c:v>0.10197492801256508</c:v>
                </c:pt>
                <c:pt idx="17">
                  <c:v>2.781575094771337E-2</c:v>
                </c:pt>
                <c:pt idx="18">
                  <c:v>2.3035979174544079E-2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E3-4C4E-9335-DFE6611D10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E3-4C4E-9335-DFE6611D1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8.64'!$Y$44:$Y$60</c:f>
              <c:numCache>
                <c:formatCode>#,##0</c:formatCode>
                <c:ptCount val="17"/>
                <c:pt idx="0">
                  <c:v>28</c:v>
                </c:pt>
                <c:pt idx="1">
                  <c:v>294</c:v>
                </c:pt>
                <c:pt idx="2">
                  <c:v>1825</c:v>
                </c:pt>
                <c:pt idx="3">
                  <c:v>5295</c:v>
                </c:pt>
                <c:pt idx="4">
                  <c:v>10270</c:v>
                </c:pt>
                <c:pt idx="5">
                  <c:v>8600</c:v>
                </c:pt>
                <c:pt idx="6">
                  <c:v>5444</c:v>
                </c:pt>
                <c:pt idx="7">
                  <c:v>3979</c:v>
                </c:pt>
                <c:pt idx="8">
                  <c:v>3667</c:v>
                </c:pt>
                <c:pt idx="9">
                  <c:v>3101</c:v>
                </c:pt>
                <c:pt idx="10">
                  <c:v>2691</c:v>
                </c:pt>
                <c:pt idx="11">
                  <c:v>1994</c:v>
                </c:pt>
                <c:pt idx="12">
                  <c:v>1592</c:v>
                </c:pt>
                <c:pt idx="13">
                  <c:v>1017</c:v>
                </c:pt>
                <c:pt idx="14">
                  <c:v>448</c:v>
                </c:pt>
                <c:pt idx="15">
                  <c:v>167</c:v>
                </c:pt>
                <c:pt idx="16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94-49DC-94B2-2779C9C0775F}"/>
            </c:ext>
          </c:extLst>
        </c:ser>
        <c:ser>
          <c:idx val="1"/>
          <c:order val="1"/>
          <c:tx>
            <c:strRef>
              <c:f>'Table 8.64'!$S$62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8.64'!$Y$63:$Y$79</c:f>
              <c:numCache>
                <c:formatCode>#,##0</c:formatCode>
                <c:ptCount val="17"/>
                <c:pt idx="0">
                  <c:v>28</c:v>
                </c:pt>
                <c:pt idx="1">
                  <c:v>399</c:v>
                </c:pt>
                <c:pt idx="2">
                  <c:v>2264</c:v>
                </c:pt>
                <c:pt idx="3">
                  <c:v>6738</c:v>
                </c:pt>
                <c:pt idx="4">
                  <c:v>11559</c:v>
                </c:pt>
                <c:pt idx="5">
                  <c:v>8397</c:v>
                </c:pt>
                <c:pt idx="6">
                  <c:v>5062</c:v>
                </c:pt>
                <c:pt idx="7">
                  <c:v>3709</c:v>
                </c:pt>
                <c:pt idx="8">
                  <c:v>3664</c:v>
                </c:pt>
                <c:pt idx="9">
                  <c:v>3192</c:v>
                </c:pt>
                <c:pt idx="10">
                  <c:v>2827</c:v>
                </c:pt>
                <c:pt idx="11">
                  <c:v>2075</c:v>
                </c:pt>
                <c:pt idx="12">
                  <c:v>1437</c:v>
                </c:pt>
                <c:pt idx="13">
                  <c:v>682</c:v>
                </c:pt>
                <c:pt idx="14">
                  <c:v>288</c:v>
                </c:pt>
                <c:pt idx="15">
                  <c:v>134</c:v>
                </c:pt>
                <c:pt idx="16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94-49DC-94B2-2779C9C07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8.64'!$Y$83:$Y$90</c:f>
              <c:numCache>
                <c:formatCode>#,##0</c:formatCode>
                <c:ptCount val="8"/>
                <c:pt idx="0">
                  <c:v>6454</c:v>
                </c:pt>
                <c:pt idx="1">
                  <c:v>10059</c:v>
                </c:pt>
                <c:pt idx="2">
                  <c:v>2363</c:v>
                </c:pt>
                <c:pt idx="3">
                  <c:v>2027</c:v>
                </c:pt>
                <c:pt idx="4">
                  <c:v>2523</c:v>
                </c:pt>
                <c:pt idx="5">
                  <c:v>2237</c:v>
                </c:pt>
                <c:pt idx="6">
                  <c:v>531</c:v>
                </c:pt>
                <c:pt idx="7">
                  <c:v>1450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A-49BD-9626-D5969C39696D}"/>
            </c:ext>
          </c:extLst>
        </c:ser>
        <c:ser>
          <c:idx val="1"/>
          <c:order val="1"/>
          <c:tx>
            <c:strRef>
              <c:f>'Table 8.64'!$S$92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8.64'!$Y$93:$Y$100</c:f>
              <c:numCache>
                <c:formatCode>#,##0</c:formatCode>
                <c:ptCount val="8"/>
                <c:pt idx="0">
                  <c:v>4733</c:v>
                </c:pt>
                <c:pt idx="1">
                  <c:v>10384</c:v>
                </c:pt>
                <c:pt idx="2">
                  <c:v>784</c:v>
                </c:pt>
                <c:pt idx="3">
                  <c:v>2894</c:v>
                </c:pt>
                <c:pt idx="4">
                  <c:v>5804</c:v>
                </c:pt>
                <c:pt idx="5">
                  <c:v>2891</c:v>
                </c:pt>
                <c:pt idx="6">
                  <c:v>69</c:v>
                </c:pt>
                <c:pt idx="7">
                  <c:v>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EA-49BD-9626-D5969C396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8.7'!$Y$83:$Y$90</c:f>
              <c:numCache>
                <c:formatCode>#,##0</c:formatCode>
                <c:ptCount val="8"/>
                <c:pt idx="0">
                  <c:v>6869</c:v>
                </c:pt>
                <c:pt idx="1">
                  <c:v>6757</c:v>
                </c:pt>
                <c:pt idx="2">
                  <c:v>2117</c:v>
                </c:pt>
                <c:pt idx="3">
                  <c:v>1424</c:v>
                </c:pt>
                <c:pt idx="4">
                  <c:v>1819</c:v>
                </c:pt>
                <c:pt idx="5">
                  <c:v>1659</c:v>
                </c:pt>
                <c:pt idx="6">
                  <c:v>481</c:v>
                </c:pt>
                <c:pt idx="7">
                  <c:v>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32-4D1E-9680-1C18D10C0AD8}"/>
            </c:ext>
          </c:extLst>
        </c:ser>
        <c:ser>
          <c:idx val="1"/>
          <c:order val="1"/>
          <c:tx>
            <c:strRef>
              <c:f>'Table 8.7'!$S$92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8.7'!$Y$93:$Y$100</c:f>
              <c:numCache>
                <c:formatCode>#,##0</c:formatCode>
                <c:ptCount val="8"/>
                <c:pt idx="0">
                  <c:v>3793</c:v>
                </c:pt>
                <c:pt idx="1">
                  <c:v>7859</c:v>
                </c:pt>
                <c:pt idx="2">
                  <c:v>490</c:v>
                </c:pt>
                <c:pt idx="3">
                  <c:v>2176</c:v>
                </c:pt>
                <c:pt idx="4">
                  <c:v>5346</c:v>
                </c:pt>
                <c:pt idx="5">
                  <c:v>2424</c:v>
                </c:pt>
                <c:pt idx="6">
                  <c:v>50</c:v>
                </c:pt>
                <c:pt idx="7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32-4D1E-9680-1C18D10C0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8.64'!$T$8:$Y$8</c:f>
              <c:numCache>
                <c:formatCode>General</c:formatCode>
                <c:ptCount val="6"/>
                <c:pt idx="0">
                  <c:v>43715.040000000001</c:v>
                </c:pt>
                <c:pt idx="1">
                  <c:v>44556.07</c:v>
                </c:pt>
                <c:pt idx="2">
                  <c:v>45324</c:v>
                </c:pt>
                <c:pt idx="3">
                  <c:v>47363</c:v>
                </c:pt>
                <c:pt idx="4">
                  <c:v>47554.76</c:v>
                </c:pt>
                <c:pt idx="5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3-4A13-BC63-3D062339A3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43-4A13-BC63-3D062339A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8.65'!$U$4:$Y$4</c:f>
              <c:numCache>
                <c:formatCode>#,##0</c:formatCode>
                <c:ptCount val="5"/>
                <c:pt idx="0">
                  <c:v>7382</c:v>
                </c:pt>
                <c:pt idx="1">
                  <c:v>7567</c:v>
                </c:pt>
                <c:pt idx="2">
                  <c:v>7696</c:v>
                </c:pt>
                <c:pt idx="3">
                  <c:v>7774</c:v>
                </c:pt>
                <c:pt idx="4">
                  <c:v>8036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8C-4077-9BEF-8C342A9F6A1C}"/>
            </c:ext>
          </c:extLst>
        </c:ser>
        <c:ser>
          <c:idx val="1"/>
          <c:order val="1"/>
          <c:tx>
            <c:strRef>
              <c:f>'Table 8.65'!$S$7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8.65'!$U$7:$Y$7</c:f>
              <c:numCache>
                <c:formatCode>#,##0</c:formatCode>
                <c:ptCount val="5"/>
                <c:pt idx="0">
                  <c:v>5081</c:v>
                </c:pt>
                <c:pt idx="1">
                  <c:v>5148</c:v>
                </c:pt>
                <c:pt idx="2">
                  <c:v>5239</c:v>
                </c:pt>
                <c:pt idx="3">
                  <c:v>5328</c:v>
                </c:pt>
                <c:pt idx="4">
                  <c:v>5493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8C-4077-9BEF-8C342A9F6A1C}"/>
            </c:ext>
          </c:extLst>
        </c:ser>
        <c:ser>
          <c:idx val="2"/>
          <c:order val="2"/>
          <c:tx>
            <c:strRef>
              <c:f>'Table 8.65'!$S$11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8.65'!$U$11:$Y$11</c:f>
              <c:numCache>
                <c:formatCode>#,##0</c:formatCode>
                <c:ptCount val="5"/>
                <c:pt idx="0">
                  <c:v>5799</c:v>
                </c:pt>
                <c:pt idx="1">
                  <c:v>5954</c:v>
                </c:pt>
                <c:pt idx="2">
                  <c:v>6110</c:v>
                </c:pt>
                <c:pt idx="3">
                  <c:v>6182</c:v>
                </c:pt>
                <c:pt idx="4">
                  <c:v>6436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8C-4077-9BEF-8C342A9F6A1C}"/>
            </c:ext>
          </c:extLst>
        </c:ser>
        <c:ser>
          <c:idx val="3"/>
          <c:order val="3"/>
          <c:tx>
            <c:strRef>
              <c:f>'Table 8.65'!$S$12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8.65'!$U$12:$Y$12</c:f>
              <c:numCache>
                <c:formatCode>#,##0</c:formatCode>
                <c:ptCount val="5"/>
                <c:pt idx="0">
                  <c:v>1584</c:v>
                </c:pt>
                <c:pt idx="1">
                  <c:v>1609</c:v>
                </c:pt>
                <c:pt idx="2">
                  <c:v>1589</c:v>
                </c:pt>
                <c:pt idx="3">
                  <c:v>1586</c:v>
                </c:pt>
                <c:pt idx="4">
                  <c:v>1600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8C-4077-9BEF-8C342A9F6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8.65'!$AA$15:$AA$33</c:f>
              <c:numCache>
                <c:formatCode>0.0%</c:formatCode>
                <c:ptCount val="19"/>
                <c:pt idx="0">
                  <c:v>0.13837730214036834</c:v>
                </c:pt>
                <c:pt idx="1">
                  <c:v>4.6042807366849176E-3</c:v>
                </c:pt>
                <c:pt idx="2">
                  <c:v>6.309109009457442E-2</c:v>
                </c:pt>
                <c:pt idx="3">
                  <c:v>6.4708810353409658E-3</c:v>
                </c:pt>
                <c:pt idx="4">
                  <c:v>5.6620209059233449E-2</c:v>
                </c:pt>
                <c:pt idx="5">
                  <c:v>2.3892483822797413E-2</c:v>
                </c:pt>
                <c:pt idx="6">
                  <c:v>5.5375808860129418E-2</c:v>
                </c:pt>
                <c:pt idx="7">
                  <c:v>6.0228969636635141E-2</c:v>
                </c:pt>
                <c:pt idx="8">
                  <c:v>4.5171727227476359E-2</c:v>
                </c:pt>
                <c:pt idx="9">
                  <c:v>6.3464410154305626E-3</c:v>
                </c:pt>
                <c:pt idx="10">
                  <c:v>2.2274763563962172E-2</c:v>
                </c:pt>
                <c:pt idx="11">
                  <c:v>1.2444001991040319E-2</c:v>
                </c:pt>
                <c:pt idx="12">
                  <c:v>4.2682926829268296E-2</c:v>
                </c:pt>
                <c:pt idx="13">
                  <c:v>4.9900447984071679E-2</c:v>
                </c:pt>
                <c:pt idx="14">
                  <c:v>5.6371329019412643E-2</c:v>
                </c:pt>
                <c:pt idx="15">
                  <c:v>6.8566450970632159E-2</c:v>
                </c:pt>
                <c:pt idx="16">
                  <c:v>9.5196615231458434E-2</c:v>
                </c:pt>
                <c:pt idx="17">
                  <c:v>1.9412643106022896E-2</c:v>
                </c:pt>
                <c:pt idx="18">
                  <c:v>1.8043802887008461E-2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D-4718-B4DE-58FE1C8C83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D-4718-B4DE-58FE1C8C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8.65'!$Y$44:$Y$60</c:f>
              <c:numCache>
                <c:formatCode>#,##0</c:formatCode>
                <c:ptCount val="17"/>
                <c:pt idx="0">
                  <c:v>3</c:v>
                </c:pt>
                <c:pt idx="1">
                  <c:v>70</c:v>
                </c:pt>
                <c:pt idx="2">
                  <c:v>212</c:v>
                </c:pt>
                <c:pt idx="3">
                  <c:v>310</c:v>
                </c:pt>
                <c:pt idx="4">
                  <c:v>385</c:v>
                </c:pt>
                <c:pt idx="5">
                  <c:v>330</c:v>
                </c:pt>
                <c:pt idx="6">
                  <c:v>286</c:v>
                </c:pt>
                <c:pt idx="7">
                  <c:v>316</c:v>
                </c:pt>
                <c:pt idx="8">
                  <c:v>393</c:v>
                </c:pt>
                <c:pt idx="9">
                  <c:v>395</c:v>
                </c:pt>
                <c:pt idx="10">
                  <c:v>413</c:v>
                </c:pt>
                <c:pt idx="11">
                  <c:v>448</c:v>
                </c:pt>
                <c:pt idx="12">
                  <c:v>272</c:v>
                </c:pt>
                <c:pt idx="13">
                  <c:v>127</c:v>
                </c:pt>
                <c:pt idx="14">
                  <c:v>62</c:v>
                </c:pt>
                <c:pt idx="15">
                  <c:v>44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0-4D07-9BC8-04DB68638626}"/>
            </c:ext>
          </c:extLst>
        </c:ser>
        <c:ser>
          <c:idx val="1"/>
          <c:order val="1"/>
          <c:tx>
            <c:strRef>
              <c:f>'Table 8.65'!$S$62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8.65'!$Y$63:$Y$79</c:f>
              <c:numCache>
                <c:formatCode>#,##0</c:formatCode>
                <c:ptCount val="17"/>
                <c:pt idx="0">
                  <c:v>4</c:v>
                </c:pt>
                <c:pt idx="1">
                  <c:v>72</c:v>
                </c:pt>
                <c:pt idx="2">
                  <c:v>169</c:v>
                </c:pt>
                <c:pt idx="3">
                  <c:v>329</c:v>
                </c:pt>
                <c:pt idx="4">
                  <c:v>367</c:v>
                </c:pt>
                <c:pt idx="5">
                  <c:v>333</c:v>
                </c:pt>
                <c:pt idx="6">
                  <c:v>274</c:v>
                </c:pt>
                <c:pt idx="7">
                  <c:v>332</c:v>
                </c:pt>
                <c:pt idx="8">
                  <c:v>399</c:v>
                </c:pt>
                <c:pt idx="9">
                  <c:v>411</c:v>
                </c:pt>
                <c:pt idx="10">
                  <c:v>505</c:v>
                </c:pt>
                <c:pt idx="11">
                  <c:v>382</c:v>
                </c:pt>
                <c:pt idx="12">
                  <c:v>201</c:v>
                </c:pt>
                <c:pt idx="13">
                  <c:v>90</c:v>
                </c:pt>
                <c:pt idx="14">
                  <c:v>41</c:v>
                </c:pt>
                <c:pt idx="15">
                  <c:v>21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F0-4D07-9BC8-04DB68638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8.65'!$Y$83:$Y$90</c:f>
              <c:numCache>
                <c:formatCode>#,##0</c:formatCode>
                <c:ptCount val="8"/>
                <c:pt idx="0">
                  <c:v>312</c:v>
                </c:pt>
                <c:pt idx="1">
                  <c:v>202</c:v>
                </c:pt>
                <c:pt idx="2">
                  <c:v>473</c:v>
                </c:pt>
                <c:pt idx="3">
                  <c:v>144</c:v>
                </c:pt>
                <c:pt idx="4">
                  <c:v>86</c:v>
                </c:pt>
                <c:pt idx="5">
                  <c:v>89</c:v>
                </c:pt>
                <c:pt idx="6">
                  <c:v>276</c:v>
                </c:pt>
                <c:pt idx="7">
                  <c:v>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33-481F-B4BB-9E3C653E2FC2}"/>
            </c:ext>
          </c:extLst>
        </c:ser>
        <c:ser>
          <c:idx val="1"/>
          <c:order val="1"/>
          <c:tx>
            <c:strRef>
              <c:f>'Table 8.65'!$S$92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8.65'!$Y$93:$Y$100</c:f>
              <c:numCache>
                <c:formatCode>#,##0</c:formatCode>
                <c:ptCount val="8"/>
                <c:pt idx="0">
                  <c:v>173</c:v>
                </c:pt>
                <c:pt idx="1">
                  <c:v>478</c:v>
                </c:pt>
                <c:pt idx="2">
                  <c:v>113</c:v>
                </c:pt>
                <c:pt idx="3">
                  <c:v>351</c:v>
                </c:pt>
                <c:pt idx="4">
                  <c:v>391</c:v>
                </c:pt>
                <c:pt idx="5">
                  <c:v>195</c:v>
                </c:pt>
                <c:pt idx="6">
                  <c:v>27</c:v>
                </c:pt>
                <c:pt idx="7">
                  <c:v>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33-481F-B4BB-9E3C653E2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8.65'!$U$8:$Y$8</c:f>
              <c:numCache>
                <c:formatCode>General</c:formatCode>
                <c:ptCount val="5"/>
                <c:pt idx="0">
                  <c:v>31733.5</c:v>
                </c:pt>
                <c:pt idx="1">
                  <c:v>31452</c:v>
                </c:pt>
                <c:pt idx="2">
                  <c:v>32691.57</c:v>
                </c:pt>
                <c:pt idx="3">
                  <c:v>34162.65</c:v>
                </c:pt>
                <c:pt idx="4">
                  <c:v>35692.089999999997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B-4475-A907-491C36D742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9B-4475-A907-491C36D74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8.65'!$T$4:$Y$4</c:f>
              <c:numCache>
                <c:formatCode>#,##0</c:formatCode>
                <c:ptCount val="6"/>
                <c:pt idx="0">
                  <c:v>7257</c:v>
                </c:pt>
                <c:pt idx="1">
                  <c:v>7382</c:v>
                </c:pt>
                <c:pt idx="2">
                  <c:v>7567</c:v>
                </c:pt>
                <c:pt idx="3">
                  <c:v>7696</c:v>
                </c:pt>
                <c:pt idx="4">
                  <c:v>7774</c:v>
                </c:pt>
                <c:pt idx="5">
                  <c:v>8036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BA-4A18-86D6-1A2F4E84F120}"/>
            </c:ext>
          </c:extLst>
        </c:ser>
        <c:ser>
          <c:idx val="1"/>
          <c:order val="1"/>
          <c:tx>
            <c:strRef>
              <c:f>'Table 8.65'!$S$7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8.65'!$T$7:$Y$7</c:f>
              <c:numCache>
                <c:formatCode>#,##0</c:formatCode>
                <c:ptCount val="6"/>
                <c:pt idx="0">
                  <c:v>5003</c:v>
                </c:pt>
                <c:pt idx="1">
                  <c:v>5081</c:v>
                </c:pt>
                <c:pt idx="2">
                  <c:v>5148</c:v>
                </c:pt>
                <c:pt idx="3">
                  <c:v>5239</c:v>
                </c:pt>
                <c:pt idx="4">
                  <c:v>5328</c:v>
                </c:pt>
                <c:pt idx="5">
                  <c:v>5493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BA-4A18-86D6-1A2F4E84F120}"/>
            </c:ext>
          </c:extLst>
        </c:ser>
        <c:ser>
          <c:idx val="2"/>
          <c:order val="2"/>
          <c:tx>
            <c:strRef>
              <c:f>'Table 8.65'!$S$11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8.65'!$T$11:$Y$11</c:f>
              <c:numCache>
                <c:formatCode>#,##0</c:formatCode>
                <c:ptCount val="6"/>
                <c:pt idx="0">
                  <c:v>5687</c:v>
                </c:pt>
                <c:pt idx="1">
                  <c:v>5799</c:v>
                </c:pt>
                <c:pt idx="2">
                  <c:v>5954</c:v>
                </c:pt>
                <c:pt idx="3">
                  <c:v>6110</c:v>
                </c:pt>
                <c:pt idx="4">
                  <c:v>6182</c:v>
                </c:pt>
                <c:pt idx="5">
                  <c:v>6436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BA-4A18-86D6-1A2F4E84F120}"/>
            </c:ext>
          </c:extLst>
        </c:ser>
        <c:ser>
          <c:idx val="3"/>
          <c:order val="3"/>
          <c:tx>
            <c:strRef>
              <c:f>'Table 8.65'!$S$12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8.65'!$T$12:$Y$12</c:f>
              <c:numCache>
                <c:formatCode>#,##0</c:formatCode>
                <c:ptCount val="6"/>
                <c:pt idx="0">
                  <c:v>1570</c:v>
                </c:pt>
                <c:pt idx="1">
                  <c:v>1584</c:v>
                </c:pt>
                <c:pt idx="2">
                  <c:v>1609</c:v>
                </c:pt>
                <c:pt idx="3">
                  <c:v>1589</c:v>
                </c:pt>
                <c:pt idx="4">
                  <c:v>1586</c:v>
                </c:pt>
                <c:pt idx="5">
                  <c:v>1600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BA-4A18-86D6-1A2F4E84F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8.65'!$AA$15:$AA$33</c:f>
              <c:numCache>
                <c:formatCode>0.0%</c:formatCode>
                <c:ptCount val="19"/>
                <c:pt idx="0">
                  <c:v>0.13837730214036834</c:v>
                </c:pt>
                <c:pt idx="1">
                  <c:v>4.6042807366849176E-3</c:v>
                </c:pt>
                <c:pt idx="2">
                  <c:v>6.309109009457442E-2</c:v>
                </c:pt>
                <c:pt idx="3">
                  <c:v>6.4708810353409658E-3</c:v>
                </c:pt>
                <c:pt idx="4">
                  <c:v>5.6620209059233449E-2</c:v>
                </c:pt>
                <c:pt idx="5">
                  <c:v>2.3892483822797413E-2</c:v>
                </c:pt>
                <c:pt idx="6">
                  <c:v>5.5375808860129418E-2</c:v>
                </c:pt>
                <c:pt idx="7">
                  <c:v>6.0228969636635141E-2</c:v>
                </c:pt>
                <c:pt idx="8">
                  <c:v>4.5171727227476359E-2</c:v>
                </c:pt>
                <c:pt idx="9">
                  <c:v>6.3464410154305626E-3</c:v>
                </c:pt>
                <c:pt idx="10">
                  <c:v>2.2274763563962172E-2</c:v>
                </c:pt>
                <c:pt idx="11">
                  <c:v>1.2444001991040319E-2</c:v>
                </c:pt>
                <c:pt idx="12">
                  <c:v>4.2682926829268296E-2</c:v>
                </c:pt>
                <c:pt idx="13">
                  <c:v>4.9900447984071679E-2</c:v>
                </c:pt>
                <c:pt idx="14">
                  <c:v>5.6371329019412643E-2</c:v>
                </c:pt>
                <c:pt idx="15">
                  <c:v>6.8566450970632159E-2</c:v>
                </c:pt>
                <c:pt idx="16">
                  <c:v>9.5196615231458434E-2</c:v>
                </c:pt>
                <c:pt idx="17">
                  <c:v>1.9412643106022896E-2</c:v>
                </c:pt>
                <c:pt idx="18">
                  <c:v>1.8043802887008461E-2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D3-4AA8-AA50-472DDE2B9DE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D3-4AA8-AA50-472DDE2B9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8.65'!$Y$44:$Y$60</c:f>
              <c:numCache>
                <c:formatCode>#,##0</c:formatCode>
                <c:ptCount val="17"/>
                <c:pt idx="0">
                  <c:v>3</c:v>
                </c:pt>
                <c:pt idx="1">
                  <c:v>70</c:v>
                </c:pt>
                <c:pt idx="2">
                  <c:v>212</c:v>
                </c:pt>
                <c:pt idx="3">
                  <c:v>310</c:v>
                </c:pt>
                <c:pt idx="4">
                  <c:v>385</c:v>
                </c:pt>
                <c:pt idx="5">
                  <c:v>330</c:v>
                </c:pt>
                <c:pt idx="6">
                  <c:v>286</c:v>
                </c:pt>
                <c:pt idx="7">
                  <c:v>316</c:v>
                </c:pt>
                <c:pt idx="8">
                  <c:v>393</c:v>
                </c:pt>
                <c:pt idx="9">
                  <c:v>395</c:v>
                </c:pt>
                <c:pt idx="10">
                  <c:v>413</c:v>
                </c:pt>
                <c:pt idx="11">
                  <c:v>448</c:v>
                </c:pt>
                <c:pt idx="12">
                  <c:v>272</c:v>
                </c:pt>
                <c:pt idx="13">
                  <c:v>127</c:v>
                </c:pt>
                <c:pt idx="14">
                  <c:v>62</c:v>
                </c:pt>
                <c:pt idx="15">
                  <c:v>44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01-498E-9ECF-8D30362E5066}"/>
            </c:ext>
          </c:extLst>
        </c:ser>
        <c:ser>
          <c:idx val="1"/>
          <c:order val="1"/>
          <c:tx>
            <c:strRef>
              <c:f>'Table 8.65'!$S$62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8.65'!$Y$63:$Y$79</c:f>
              <c:numCache>
                <c:formatCode>#,##0</c:formatCode>
                <c:ptCount val="17"/>
                <c:pt idx="0">
                  <c:v>4</c:v>
                </c:pt>
                <c:pt idx="1">
                  <c:v>72</c:v>
                </c:pt>
                <c:pt idx="2">
                  <c:v>169</c:v>
                </c:pt>
                <c:pt idx="3">
                  <c:v>329</c:v>
                </c:pt>
                <c:pt idx="4">
                  <c:v>367</c:v>
                </c:pt>
                <c:pt idx="5">
                  <c:v>333</c:v>
                </c:pt>
                <c:pt idx="6">
                  <c:v>274</c:v>
                </c:pt>
                <c:pt idx="7">
                  <c:v>332</c:v>
                </c:pt>
                <c:pt idx="8">
                  <c:v>399</c:v>
                </c:pt>
                <c:pt idx="9">
                  <c:v>411</c:v>
                </c:pt>
                <c:pt idx="10">
                  <c:v>505</c:v>
                </c:pt>
                <c:pt idx="11">
                  <c:v>382</c:v>
                </c:pt>
                <c:pt idx="12">
                  <c:v>201</c:v>
                </c:pt>
                <c:pt idx="13">
                  <c:v>90</c:v>
                </c:pt>
                <c:pt idx="14">
                  <c:v>41</c:v>
                </c:pt>
                <c:pt idx="15">
                  <c:v>21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01-498E-9ECF-8D30362E5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8.65'!$Y$83:$Y$90</c:f>
              <c:numCache>
                <c:formatCode>#,##0</c:formatCode>
                <c:ptCount val="8"/>
                <c:pt idx="0">
                  <c:v>312</c:v>
                </c:pt>
                <c:pt idx="1">
                  <c:v>202</c:v>
                </c:pt>
                <c:pt idx="2">
                  <c:v>473</c:v>
                </c:pt>
                <c:pt idx="3">
                  <c:v>144</c:v>
                </c:pt>
                <c:pt idx="4">
                  <c:v>86</c:v>
                </c:pt>
                <c:pt idx="5">
                  <c:v>89</c:v>
                </c:pt>
                <c:pt idx="6">
                  <c:v>276</c:v>
                </c:pt>
                <c:pt idx="7">
                  <c:v>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3B-4168-8AC7-40423321ACBC}"/>
            </c:ext>
          </c:extLst>
        </c:ser>
        <c:ser>
          <c:idx val="1"/>
          <c:order val="1"/>
          <c:tx>
            <c:strRef>
              <c:f>'Table 8.65'!$S$92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8.65'!$Y$93:$Y$100</c:f>
              <c:numCache>
                <c:formatCode>#,##0</c:formatCode>
                <c:ptCount val="8"/>
                <c:pt idx="0">
                  <c:v>173</c:v>
                </c:pt>
                <c:pt idx="1">
                  <c:v>478</c:v>
                </c:pt>
                <c:pt idx="2">
                  <c:v>113</c:v>
                </c:pt>
                <c:pt idx="3">
                  <c:v>351</c:v>
                </c:pt>
                <c:pt idx="4">
                  <c:v>391</c:v>
                </c:pt>
                <c:pt idx="5">
                  <c:v>195</c:v>
                </c:pt>
                <c:pt idx="6">
                  <c:v>27</c:v>
                </c:pt>
                <c:pt idx="7">
                  <c:v>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3B-4168-8AC7-40423321A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8.7'!$U$8:$Y$8</c:f>
              <c:numCache>
                <c:formatCode>General</c:formatCode>
                <c:ptCount val="5"/>
                <c:pt idx="0">
                  <c:v>42973.16</c:v>
                </c:pt>
                <c:pt idx="1">
                  <c:v>44170.7</c:v>
                </c:pt>
                <c:pt idx="2">
                  <c:v>45973</c:v>
                </c:pt>
                <c:pt idx="3">
                  <c:v>48011.28</c:v>
                </c:pt>
                <c:pt idx="4">
                  <c:v>49400.14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EF-4739-B10D-E735587A130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F-4739-B10D-E735587A1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8.65'!$T$8:$Y$8</c:f>
              <c:numCache>
                <c:formatCode>General</c:formatCode>
                <c:ptCount val="6"/>
                <c:pt idx="0">
                  <c:v>31043</c:v>
                </c:pt>
                <c:pt idx="1">
                  <c:v>31733.5</c:v>
                </c:pt>
                <c:pt idx="2">
                  <c:v>31452</c:v>
                </c:pt>
                <c:pt idx="3">
                  <c:v>32691.57</c:v>
                </c:pt>
                <c:pt idx="4">
                  <c:v>34162.65</c:v>
                </c:pt>
                <c:pt idx="5">
                  <c:v>35692.089999999997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1D-4E3C-8800-48810D2DDDD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1D-4E3C-8800-48810D2DD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8.66'!$U$4:$Y$4</c:f>
              <c:numCache>
                <c:formatCode>#,##0</c:formatCode>
                <c:ptCount val="5"/>
                <c:pt idx="0">
                  <c:v>22431</c:v>
                </c:pt>
                <c:pt idx="1">
                  <c:v>22889</c:v>
                </c:pt>
                <c:pt idx="2">
                  <c:v>23762</c:v>
                </c:pt>
                <c:pt idx="3">
                  <c:v>23947</c:v>
                </c:pt>
                <c:pt idx="4">
                  <c:v>25584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A6-4CC8-B29E-8AE2EEDCFEA3}"/>
            </c:ext>
          </c:extLst>
        </c:ser>
        <c:ser>
          <c:idx val="1"/>
          <c:order val="1"/>
          <c:tx>
            <c:strRef>
              <c:f>'Table 8.66'!$S$7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8.66'!$U$7:$Y$7</c:f>
              <c:numCache>
                <c:formatCode>#,##0</c:formatCode>
                <c:ptCount val="5"/>
                <c:pt idx="0">
                  <c:v>15685</c:v>
                </c:pt>
                <c:pt idx="1">
                  <c:v>15922</c:v>
                </c:pt>
                <c:pt idx="2">
                  <c:v>16348</c:v>
                </c:pt>
                <c:pt idx="3">
                  <c:v>16707</c:v>
                </c:pt>
                <c:pt idx="4">
                  <c:v>17539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A6-4CC8-B29E-8AE2EEDCFEA3}"/>
            </c:ext>
          </c:extLst>
        </c:ser>
        <c:ser>
          <c:idx val="2"/>
          <c:order val="2"/>
          <c:tx>
            <c:strRef>
              <c:f>'Table 8.66'!$S$11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8.66'!$U$11:$Y$11</c:f>
              <c:numCache>
                <c:formatCode>#,##0</c:formatCode>
                <c:ptCount val="5"/>
                <c:pt idx="0">
                  <c:v>18965</c:v>
                </c:pt>
                <c:pt idx="1">
                  <c:v>19327</c:v>
                </c:pt>
                <c:pt idx="2">
                  <c:v>20099</c:v>
                </c:pt>
                <c:pt idx="3">
                  <c:v>20226</c:v>
                </c:pt>
                <c:pt idx="4">
                  <c:v>21764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A6-4CC8-B29E-8AE2EEDCFEA3}"/>
            </c:ext>
          </c:extLst>
        </c:ser>
        <c:ser>
          <c:idx val="3"/>
          <c:order val="3"/>
          <c:tx>
            <c:strRef>
              <c:f>'Table 8.66'!$S$12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8.66'!$U$12:$Y$12</c:f>
              <c:numCache>
                <c:formatCode>#,##0</c:formatCode>
                <c:ptCount val="5"/>
                <c:pt idx="0">
                  <c:v>3464</c:v>
                </c:pt>
                <c:pt idx="1">
                  <c:v>3560</c:v>
                </c:pt>
                <c:pt idx="2">
                  <c:v>3660</c:v>
                </c:pt>
                <c:pt idx="3">
                  <c:v>3724</c:v>
                </c:pt>
                <c:pt idx="4">
                  <c:v>3820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A6-4CC8-B29E-8AE2EEDCF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8.66'!$AA$15:$AA$33</c:f>
              <c:numCache>
                <c:formatCode>0.0%</c:formatCode>
                <c:ptCount val="19"/>
                <c:pt idx="0">
                  <c:v>2.2279549718574109E-2</c:v>
                </c:pt>
                <c:pt idx="1">
                  <c:v>2.1106941838649157E-3</c:v>
                </c:pt>
                <c:pt idx="2">
                  <c:v>3.982958098811757E-2</c:v>
                </c:pt>
                <c:pt idx="3">
                  <c:v>6.41025641025641E-3</c:v>
                </c:pt>
                <c:pt idx="4">
                  <c:v>8.2473420888055038E-2</c:v>
                </c:pt>
                <c:pt idx="5">
                  <c:v>4.0103189493433396E-2</c:v>
                </c:pt>
                <c:pt idx="6">
                  <c:v>8.4427767354596617E-2</c:v>
                </c:pt>
                <c:pt idx="7">
                  <c:v>8.6303939962476553E-2</c:v>
                </c:pt>
                <c:pt idx="8">
                  <c:v>2.2005941213258287E-2</c:v>
                </c:pt>
                <c:pt idx="9">
                  <c:v>1.0827079424640401E-2</c:v>
                </c:pt>
                <c:pt idx="10">
                  <c:v>3.3653846153846152E-2</c:v>
                </c:pt>
                <c:pt idx="11">
                  <c:v>2.2709505941213258E-2</c:v>
                </c:pt>
                <c:pt idx="12">
                  <c:v>6.5392432770481554E-2</c:v>
                </c:pt>
                <c:pt idx="13">
                  <c:v>5.3040963101938711E-2</c:v>
                </c:pt>
                <c:pt idx="14">
                  <c:v>5.4409005628517824E-2</c:v>
                </c:pt>
                <c:pt idx="15">
                  <c:v>0.10748905565978736</c:v>
                </c:pt>
                <c:pt idx="16">
                  <c:v>0.11389931207004378</c:v>
                </c:pt>
                <c:pt idx="17">
                  <c:v>2.2474984365228268E-2</c:v>
                </c:pt>
                <c:pt idx="18">
                  <c:v>2.8689806128830517E-2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C-4626-8ED0-390E79D7DB0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2C-4626-8ED0-390E79D7D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8.66'!$Y$44:$Y$60</c:f>
              <c:numCache>
                <c:formatCode>#,##0</c:formatCode>
                <c:ptCount val="17"/>
                <c:pt idx="0">
                  <c:v>10</c:v>
                </c:pt>
                <c:pt idx="1">
                  <c:v>279</c:v>
                </c:pt>
                <c:pt idx="2">
                  <c:v>727</c:v>
                </c:pt>
                <c:pt idx="3">
                  <c:v>1049</c:v>
                </c:pt>
                <c:pt idx="4">
                  <c:v>1126</c:v>
                </c:pt>
                <c:pt idx="5">
                  <c:v>1239</c:v>
                </c:pt>
                <c:pt idx="6">
                  <c:v>1305</c:v>
                </c:pt>
                <c:pt idx="7">
                  <c:v>1337</c:v>
                </c:pt>
                <c:pt idx="8">
                  <c:v>1297</c:v>
                </c:pt>
                <c:pt idx="9">
                  <c:v>1132</c:v>
                </c:pt>
                <c:pt idx="10">
                  <c:v>1189</c:v>
                </c:pt>
                <c:pt idx="11">
                  <c:v>894</c:v>
                </c:pt>
                <c:pt idx="12">
                  <c:v>548</c:v>
                </c:pt>
                <c:pt idx="13">
                  <c:v>232</c:v>
                </c:pt>
                <c:pt idx="14">
                  <c:v>74</c:v>
                </c:pt>
                <c:pt idx="15">
                  <c:v>39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BF-4D98-845C-C73DD2AE56A3}"/>
            </c:ext>
          </c:extLst>
        </c:ser>
        <c:ser>
          <c:idx val="1"/>
          <c:order val="1"/>
          <c:tx>
            <c:strRef>
              <c:f>'Table 8.66'!$S$62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8.66'!$Y$63:$Y$79</c:f>
              <c:numCache>
                <c:formatCode>#,##0</c:formatCode>
                <c:ptCount val="17"/>
                <c:pt idx="0">
                  <c:v>6</c:v>
                </c:pt>
                <c:pt idx="1">
                  <c:v>278</c:v>
                </c:pt>
                <c:pt idx="2">
                  <c:v>749</c:v>
                </c:pt>
                <c:pt idx="3">
                  <c:v>1096</c:v>
                </c:pt>
                <c:pt idx="4">
                  <c:v>1316</c:v>
                </c:pt>
                <c:pt idx="5">
                  <c:v>1371</c:v>
                </c:pt>
                <c:pt idx="6">
                  <c:v>1377</c:v>
                </c:pt>
                <c:pt idx="7">
                  <c:v>1442</c:v>
                </c:pt>
                <c:pt idx="8">
                  <c:v>1519</c:v>
                </c:pt>
                <c:pt idx="9">
                  <c:v>1229</c:v>
                </c:pt>
                <c:pt idx="10">
                  <c:v>1208</c:v>
                </c:pt>
                <c:pt idx="11">
                  <c:v>837</c:v>
                </c:pt>
                <c:pt idx="12">
                  <c:v>408</c:v>
                </c:pt>
                <c:pt idx="13">
                  <c:v>142</c:v>
                </c:pt>
                <c:pt idx="14">
                  <c:v>50</c:v>
                </c:pt>
                <c:pt idx="15">
                  <c:v>29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BF-4D98-845C-C73DD2AE5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8.66'!$Y$83:$Y$90</c:f>
              <c:numCache>
                <c:formatCode>#,##0</c:formatCode>
                <c:ptCount val="8"/>
                <c:pt idx="0">
                  <c:v>1298</c:v>
                </c:pt>
                <c:pt idx="1">
                  <c:v>1476</c:v>
                </c:pt>
                <c:pt idx="2">
                  <c:v>1457</c:v>
                </c:pt>
                <c:pt idx="3">
                  <c:v>641</c:v>
                </c:pt>
                <c:pt idx="4">
                  <c:v>363</c:v>
                </c:pt>
                <c:pt idx="5">
                  <c:v>430</c:v>
                </c:pt>
                <c:pt idx="6">
                  <c:v>369</c:v>
                </c:pt>
                <c:pt idx="7">
                  <c:v>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8-48B5-9766-8ADCC824172E}"/>
            </c:ext>
          </c:extLst>
        </c:ser>
        <c:ser>
          <c:idx val="1"/>
          <c:order val="1"/>
          <c:tx>
            <c:strRef>
              <c:f>'Table 8.66'!$S$92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8.66'!$Y$93:$Y$100</c:f>
              <c:numCache>
                <c:formatCode>#,##0</c:formatCode>
                <c:ptCount val="8"/>
                <c:pt idx="0">
                  <c:v>802</c:v>
                </c:pt>
                <c:pt idx="1">
                  <c:v>2306</c:v>
                </c:pt>
                <c:pt idx="2">
                  <c:v>237</c:v>
                </c:pt>
                <c:pt idx="3">
                  <c:v>1074</c:v>
                </c:pt>
                <c:pt idx="4">
                  <c:v>1463</c:v>
                </c:pt>
                <c:pt idx="5">
                  <c:v>833</c:v>
                </c:pt>
                <c:pt idx="6">
                  <c:v>38</c:v>
                </c:pt>
                <c:pt idx="7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8-48B5-9766-8ADCC8241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8.66'!$U$8:$Y$8</c:f>
              <c:numCache>
                <c:formatCode>General</c:formatCode>
                <c:ptCount val="5"/>
                <c:pt idx="0">
                  <c:v>32501.22</c:v>
                </c:pt>
                <c:pt idx="1">
                  <c:v>32709.72</c:v>
                </c:pt>
                <c:pt idx="2">
                  <c:v>34394</c:v>
                </c:pt>
                <c:pt idx="3">
                  <c:v>36683</c:v>
                </c:pt>
                <c:pt idx="4">
                  <c:v>36410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90-415A-8A7D-2A339A5E112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90-415A-8A7D-2A339A5E1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8.66'!$T$4:$Y$4</c:f>
              <c:numCache>
                <c:formatCode>#,##0</c:formatCode>
                <c:ptCount val="6"/>
                <c:pt idx="0">
                  <c:v>21811</c:v>
                </c:pt>
                <c:pt idx="1">
                  <c:v>22431</c:v>
                </c:pt>
                <c:pt idx="2">
                  <c:v>22889</c:v>
                </c:pt>
                <c:pt idx="3">
                  <c:v>23762</c:v>
                </c:pt>
                <c:pt idx="4">
                  <c:v>23947</c:v>
                </c:pt>
                <c:pt idx="5">
                  <c:v>25584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C4-48DA-B0F3-883DF9D418A1}"/>
            </c:ext>
          </c:extLst>
        </c:ser>
        <c:ser>
          <c:idx val="1"/>
          <c:order val="1"/>
          <c:tx>
            <c:strRef>
              <c:f>'Table 8.66'!$S$7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8.66'!$T$7:$Y$7</c:f>
              <c:numCache>
                <c:formatCode>#,##0</c:formatCode>
                <c:ptCount val="6"/>
                <c:pt idx="0">
                  <c:v>15324</c:v>
                </c:pt>
                <c:pt idx="1">
                  <c:v>15685</c:v>
                </c:pt>
                <c:pt idx="2">
                  <c:v>15922</c:v>
                </c:pt>
                <c:pt idx="3">
                  <c:v>16348</c:v>
                </c:pt>
                <c:pt idx="4">
                  <c:v>16707</c:v>
                </c:pt>
                <c:pt idx="5">
                  <c:v>17539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C4-48DA-B0F3-883DF9D418A1}"/>
            </c:ext>
          </c:extLst>
        </c:ser>
        <c:ser>
          <c:idx val="2"/>
          <c:order val="2"/>
          <c:tx>
            <c:strRef>
              <c:f>'Table 8.66'!$S$11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8.66'!$T$11:$Y$11</c:f>
              <c:numCache>
                <c:formatCode>#,##0</c:formatCode>
                <c:ptCount val="6"/>
                <c:pt idx="0">
                  <c:v>18331</c:v>
                </c:pt>
                <c:pt idx="1">
                  <c:v>18965</c:v>
                </c:pt>
                <c:pt idx="2">
                  <c:v>19327</c:v>
                </c:pt>
                <c:pt idx="3">
                  <c:v>20099</c:v>
                </c:pt>
                <c:pt idx="4">
                  <c:v>20226</c:v>
                </c:pt>
                <c:pt idx="5">
                  <c:v>21764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C4-48DA-B0F3-883DF9D418A1}"/>
            </c:ext>
          </c:extLst>
        </c:ser>
        <c:ser>
          <c:idx val="3"/>
          <c:order val="3"/>
          <c:tx>
            <c:strRef>
              <c:f>'Table 8.66'!$S$12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8.66'!$T$12:$Y$12</c:f>
              <c:numCache>
                <c:formatCode>#,##0</c:formatCode>
                <c:ptCount val="6"/>
                <c:pt idx="0">
                  <c:v>3481</c:v>
                </c:pt>
                <c:pt idx="1">
                  <c:v>3464</c:v>
                </c:pt>
                <c:pt idx="2">
                  <c:v>3560</c:v>
                </c:pt>
                <c:pt idx="3">
                  <c:v>3660</c:v>
                </c:pt>
                <c:pt idx="4">
                  <c:v>3724</c:v>
                </c:pt>
                <c:pt idx="5">
                  <c:v>3820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C4-48DA-B0F3-883DF9D41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8.66'!$AA$15:$AA$33</c:f>
              <c:numCache>
                <c:formatCode>0.0%</c:formatCode>
                <c:ptCount val="19"/>
                <c:pt idx="0">
                  <c:v>2.2279549718574109E-2</c:v>
                </c:pt>
                <c:pt idx="1">
                  <c:v>2.1106941838649157E-3</c:v>
                </c:pt>
                <c:pt idx="2">
                  <c:v>3.982958098811757E-2</c:v>
                </c:pt>
                <c:pt idx="3">
                  <c:v>6.41025641025641E-3</c:v>
                </c:pt>
                <c:pt idx="4">
                  <c:v>8.2473420888055038E-2</c:v>
                </c:pt>
                <c:pt idx="5">
                  <c:v>4.0103189493433396E-2</c:v>
                </c:pt>
                <c:pt idx="6">
                  <c:v>8.4427767354596617E-2</c:v>
                </c:pt>
                <c:pt idx="7">
                  <c:v>8.6303939962476553E-2</c:v>
                </c:pt>
                <c:pt idx="8">
                  <c:v>2.2005941213258287E-2</c:v>
                </c:pt>
                <c:pt idx="9">
                  <c:v>1.0827079424640401E-2</c:v>
                </c:pt>
                <c:pt idx="10">
                  <c:v>3.3653846153846152E-2</c:v>
                </c:pt>
                <c:pt idx="11">
                  <c:v>2.2709505941213258E-2</c:v>
                </c:pt>
                <c:pt idx="12">
                  <c:v>6.5392432770481554E-2</c:v>
                </c:pt>
                <c:pt idx="13">
                  <c:v>5.3040963101938711E-2</c:v>
                </c:pt>
                <c:pt idx="14">
                  <c:v>5.4409005628517824E-2</c:v>
                </c:pt>
                <c:pt idx="15">
                  <c:v>0.10748905565978736</c:v>
                </c:pt>
                <c:pt idx="16">
                  <c:v>0.11389931207004378</c:v>
                </c:pt>
                <c:pt idx="17">
                  <c:v>2.2474984365228268E-2</c:v>
                </c:pt>
                <c:pt idx="18">
                  <c:v>2.8689806128830517E-2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3F-4AD0-B17E-D9E30403CBC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3F-4AD0-B17E-D9E30403C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8.66'!$Y$44:$Y$60</c:f>
              <c:numCache>
                <c:formatCode>#,##0</c:formatCode>
                <c:ptCount val="17"/>
                <c:pt idx="0">
                  <c:v>10</c:v>
                </c:pt>
                <c:pt idx="1">
                  <c:v>279</c:v>
                </c:pt>
                <c:pt idx="2">
                  <c:v>727</c:v>
                </c:pt>
                <c:pt idx="3">
                  <c:v>1049</c:v>
                </c:pt>
                <c:pt idx="4">
                  <c:v>1126</c:v>
                </c:pt>
                <c:pt idx="5">
                  <c:v>1239</c:v>
                </c:pt>
                <c:pt idx="6">
                  <c:v>1305</c:v>
                </c:pt>
                <c:pt idx="7">
                  <c:v>1337</c:v>
                </c:pt>
                <c:pt idx="8">
                  <c:v>1297</c:v>
                </c:pt>
                <c:pt idx="9">
                  <c:v>1132</c:v>
                </c:pt>
                <c:pt idx="10">
                  <c:v>1189</c:v>
                </c:pt>
                <c:pt idx="11">
                  <c:v>894</c:v>
                </c:pt>
                <c:pt idx="12">
                  <c:v>548</c:v>
                </c:pt>
                <c:pt idx="13">
                  <c:v>232</c:v>
                </c:pt>
                <c:pt idx="14">
                  <c:v>74</c:v>
                </c:pt>
                <c:pt idx="15">
                  <c:v>39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F-4ECF-9BD0-ABD3A66FAAEB}"/>
            </c:ext>
          </c:extLst>
        </c:ser>
        <c:ser>
          <c:idx val="1"/>
          <c:order val="1"/>
          <c:tx>
            <c:strRef>
              <c:f>'Table 8.66'!$S$62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8.66'!$Y$63:$Y$79</c:f>
              <c:numCache>
                <c:formatCode>#,##0</c:formatCode>
                <c:ptCount val="17"/>
                <c:pt idx="0">
                  <c:v>6</c:v>
                </c:pt>
                <c:pt idx="1">
                  <c:v>278</c:v>
                </c:pt>
                <c:pt idx="2">
                  <c:v>749</c:v>
                </c:pt>
                <c:pt idx="3">
                  <c:v>1096</c:v>
                </c:pt>
                <c:pt idx="4">
                  <c:v>1316</c:v>
                </c:pt>
                <c:pt idx="5">
                  <c:v>1371</c:v>
                </c:pt>
                <c:pt idx="6">
                  <c:v>1377</c:v>
                </c:pt>
                <c:pt idx="7">
                  <c:v>1442</c:v>
                </c:pt>
                <c:pt idx="8">
                  <c:v>1519</c:v>
                </c:pt>
                <c:pt idx="9">
                  <c:v>1229</c:v>
                </c:pt>
                <c:pt idx="10">
                  <c:v>1208</c:v>
                </c:pt>
                <c:pt idx="11">
                  <c:v>837</c:v>
                </c:pt>
                <c:pt idx="12">
                  <c:v>408</c:v>
                </c:pt>
                <c:pt idx="13">
                  <c:v>142</c:v>
                </c:pt>
                <c:pt idx="14">
                  <c:v>50</c:v>
                </c:pt>
                <c:pt idx="15">
                  <c:v>29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F-4ECF-9BD0-ABD3A66FA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8.66'!$Y$83:$Y$90</c:f>
              <c:numCache>
                <c:formatCode>#,##0</c:formatCode>
                <c:ptCount val="8"/>
                <c:pt idx="0">
                  <c:v>1298</c:v>
                </c:pt>
                <c:pt idx="1">
                  <c:v>1476</c:v>
                </c:pt>
                <c:pt idx="2">
                  <c:v>1457</c:v>
                </c:pt>
                <c:pt idx="3">
                  <c:v>641</c:v>
                </c:pt>
                <c:pt idx="4">
                  <c:v>363</c:v>
                </c:pt>
                <c:pt idx="5">
                  <c:v>430</c:v>
                </c:pt>
                <c:pt idx="6">
                  <c:v>369</c:v>
                </c:pt>
                <c:pt idx="7">
                  <c:v>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C-46A9-BC71-5A2E18D9A4B8}"/>
            </c:ext>
          </c:extLst>
        </c:ser>
        <c:ser>
          <c:idx val="1"/>
          <c:order val="1"/>
          <c:tx>
            <c:strRef>
              <c:f>'Table 8.66'!$S$92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8.66'!$Y$93:$Y$100</c:f>
              <c:numCache>
                <c:formatCode>#,##0</c:formatCode>
                <c:ptCount val="8"/>
                <c:pt idx="0">
                  <c:v>802</c:v>
                </c:pt>
                <c:pt idx="1">
                  <c:v>2306</c:v>
                </c:pt>
                <c:pt idx="2">
                  <c:v>237</c:v>
                </c:pt>
                <c:pt idx="3">
                  <c:v>1074</c:v>
                </c:pt>
                <c:pt idx="4">
                  <c:v>1463</c:v>
                </c:pt>
                <c:pt idx="5">
                  <c:v>833</c:v>
                </c:pt>
                <c:pt idx="6">
                  <c:v>38</c:v>
                </c:pt>
                <c:pt idx="7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C-46A9-BC71-5A2E18D9A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8.7'!$T$4:$Y$4</c:f>
              <c:numCache>
                <c:formatCode>#,##0</c:formatCode>
                <c:ptCount val="6"/>
                <c:pt idx="0">
                  <c:v>73301</c:v>
                </c:pt>
                <c:pt idx="1">
                  <c:v>73762</c:v>
                </c:pt>
                <c:pt idx="2">
                  <c:v>74273</c:v>
                </c:pt>
                <c:pt idx="3">
                  <c:v>75580</c:v>
                </c:pt>
                <c:pt idx="4">
                  <c:v>75688</c:v>
                </c:pt>
                <c:pt idx="5">
                  <c:v>78001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5-4BCF-B85E-65668D5B8E1B}"/>
            </c:ext>
          </c:extLst>
        </c:ser>
        <c:ser>
          <c:idx val="1"/>
          <c:order val="1"/>
          <c:tx>
            <c:strRef>
              <c:f>'Table 8.7'!$S$7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8.7'!$T$7:$Y$7</c:f>
              <c:numCache>
                <c:formatCode>#,##0</c:formatCode>
                <c:ptCount val="6"/>
                <c:pt idx="0">
                  <c:v>53601</c:v>
                </c:pt>
                <c:pt idx="1">
                  <c:v>53890</c:v>
                </c:pt>
                <c:pt idx="2">
                  <c:v>54392</c:v>
                </c:pt>
                <c:pt idx="3">
                  <c:v>54703</c:v>
                </c:pt>
                <c:pt idx="4">
                  <c:v>54999</c:v>
                </c:pt>
                <c:pt idx="5">
                  <c:v>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5-4BCF-B85E-65668D5B8E1B}"/>
            </c:ext>
          </c:extLst>
        </c:ser>
        <c:ser>
          <c:idx val="2"/>
          <c:order val="2"/>
          <c:tx>
            <c:strRef>
              <c:f>'Table 8.7'!$S$11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8.7'!$T$11:$Y$11</c:f>
              <c:numCache>
                <c:formatCode>#,##0</c:formatCode>
                <c:ptCount val="6"/>
                <c:pt idx="0">
                  <c:v>64051</c:v>
                </c:pt>
                <c:pt idx="1">
                  <c:v>64604</c:v>
                </c:pt>
                <c:pt idx="2">
                  <c:v>65290</c:v>
                </c:pt>
                <c:pt idx="3">
                  <c:v>66888</c:v>
                </c:pt>
                <c:pt idx="4">
                  <c:v>66783</c:v>
                </c:pt>
                <c:pt idx="5">
                  <c:v>68960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05-4BCF-B85E-65668D5B8E1B}"/>
            </c:ext>
          </c:extLst>
        </c:ser>
        <c:ser>
          <c:idx val="3"/>
          <c:order val="3"/>
          <c:tx>
            <c:strRef>
              <c:f>'Table 8.7'!$S$12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8.7'!$T$12:$Y$12</c:f>
              <c:numCache>
                <c:formatCode>#,##0</c:formatCode>
                <c:ptCount val="6"/>
                <c:pt idx="0">
                  <c:v>9251</c:v>
                </c:pt>
                <c:pt idx="1">
                  <c:v>9160</c:v>
                </c:pt>
                <c:pt idx="2">
                  <c:v>8983</c:v>
                </c:pt>
                <c:pt idx="3">
                  <c:v>8690</c:v>
                </c:pt>
                <c:pt idx="4">
                  <c:v>8905</c:v>
                </c:pt>
                <c:pt idx="5">
                  <c:v>9041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05-4BCF-B85E-65668D5B8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8.66'!$T$8:$Y$8</c:f>
              <c:numCache>
                <c:formatCode>General</c:formatCode>
                <c:ptCount val="6"/>
                <c:pt idx="0">
                  <c:v>32432.59</c:v>
                </c:pt>
                <c:pt idx="1">
                  <c:v>32501.22</c:v>
                </c:pt>
                <c:pt idx="2">
                  <c:v>32709.72</c:v>
                </c:pt>
                <c:pt idx="3">
                  <c:v>34394</c:v>
                </c:pt>
                <c:pt idx="4">
                  <c:v>36683</c:v>
                </c:pt>
                <c:pt idx="5">
                  <c:v>36410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B0-4012-BFF4-CA38C03702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B0-4012-BFF4-CA38C0370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8.67'!$U$4:$Y$4</c:f>
              <c:numCache>
                <c:formatCode>#,##0</c:formatCode>
                <c:ptCount val="5"/>
                <c:pt idx="0">
                  <c:v>15098</c:v>
                </c:pt>
                <c:pt idx="1">
                  <c:v>15229</c:v>
                </c:pt>
                <c:pt idx="2">
                  <c:v>15387</c:v>
                </c:pt>
                <c:pt idx="3">
                  <c:v>15142</c:v>
                </c:pt>
                <c:pt idx="4">
                  <c:v>16396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BC-4E42-AFF4-188784A2E25B}"/>
            </c:ext>
          </c:extLst>
        </c:ser>
        <c:ser>
          <c:idx val="1"/>
          <c:order val="1"/>
          <c:tx>
            <c:strRef>
              <c:f>'Table 8.67'!$S$7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8.67'!$U$7:$Y$7</c:f>
              <c:numCache>
                <c:formatCode>#,##0</c:formatCode>
                <c:ptCount val="5"/>
                <c:pt idx="0">
                  <c:v>10636</c:v>
                </c:pt>
                <c:pt idx="1">
                  <c:v>10718</c:v>
                </c:pt>
                <c:pt idx="2">
                  <c:v>10818</c:v>
                </c:pt>
                <c:pt idx="3">
                  <c:v>10769</c:v>
                </c:pt>
                <c:pt idx="4">
                  <c:v>11428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BC-4E42-AFF4-188784A2E25B}"/>
            </c:ext>
          </c:extLst>
        </c:ser>
        <c:ser>
          <c:idx val="2"/>
          <c:order val="2"/>
          <c:tx>
            <c:strRef>
              <c:f>'Table 8.67'!$S$11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8.67'!$U$11:$Y$11</c:f>
              <c:numCache>
                <c:formatCode>#,##0</c:formatCode>
                <c:ptCount val="5"/>
                <c:pt idx="0">
                  <c:v>12725</c:v>
                </c:pt>
                <c:pt idx="1">
                  <c:v>12860</c:v>
                </c:pt>
                <c:pt idx="2">
                  <c:v>13035</c:v>
                </c:pt>
                <c:pt idx="3">
                  <c:v>13009</c:v>
                </c:pt>
                <c:pt idx="4">
                  <c:v>14050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BC-4E42-AFF4-188784A2E25B}"/>
            </c:ext>
          </c:extLst>
        </c:ser>
        <c:ser>
          <c:idx val="3"/>
          <c:order val="3"/>
          <c:tx>
            <c:strRef>
              <c:f>'Table 8.67'!$S$12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8.67'!$U$12:$Y$12</c:f>
              <c:numCache>
                <c:formatCode>#,##0</c:formatCode>
                <c:ptCount val="5"/>
                <c:pt idx="0">
                  <c:v>2374</c:v>
                </c:pt>
                <c:pt idx="1">
                  <c:v>2367</c:v>
                </c:pt>
                <c:pt idx="2">
                  <c:v>2353</c:v>
                </c:pt>
                <c:pt idx="3">
                  <c:v>2136</c:v>
                </c:pt>
                <c:pt idx="4">
                  <c:v>2346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BC-4E42-AFF4-188784A2E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8.67'!$AA$15:$AA$33</c:f>
              <c:numCache>
                <c:formatCode>0.0%</c:formatCode>
                <c:ptCount val="19"/>
                <c:pt idx="0">
                  <c:v>0.12344474262015126</c:v>
                </c:pt>
                <c:pt idx="1">
                  <c:v>2.3176384484020493E-3</c:v>
                </c:pt>
                <c:pt idx="2">
                  <c:v>7.0870944132715302E-2</c:v>
                </c:pt>
                <c:pt idx="3">
                  <c:v>4.9402293242254208E-3</c:v>
                </c:pt>
                <c:pt idx="4">
                  <c:v>4.4096121005123202E-2</c:v>
                </c:pt>
                <c:pt idx="5">
                  <c:v>3.7448158087338375E-2</c:v>
                </c:pt>
                <c:pt idx="6">
                  <c:v>8.5752622590875821E-2</c:v>
                </c:pt>
                <c:pt idx="7">
                  <c:v>7.0200048792388392E-2</c:v>
                </c:pt>
                <c:pt idx="8">
                  <c:v>3.8058062942181017E-2</c:v>
                </c:pt>
                <c:pt idx="9">
                  <c:v>5.6111246645523302E-3</c:v>
                </c:pt>
                <c:pt idx="10">
                  <c:v>2.329836545498902E-2</c:v>
                </c:pt>
                <c:pt idx="11">
                  <c:v>8.3556965113442301E-3</c:v>
                </c:pt>
                <c:pt idx="12">
                  <c:v>3.0922176140522079E-2</c:v>
                </c:pt>
                <c:pt idx="13">
                  <c:v>7.1419858502073677E-2</c:v>
                </c:pt>
                <c:pt idx="14">
                  <c:v>4.0863625274457187E-2</c:v>
                </c:pt>
                <c:pt idx="15">
                  <c:v>6.7699438887533547E-2</c:v>
                </c:pt>
                <c:pt idx="16">
                  <c:v>9.0204928031227122E-2</c:v>
                </c:pt>
                <c:pt idx="17">
                  <c:v>2.1590631861429618E-2</c:v>
                </c:pt>
                <c:pt idx="18">
                  <c:v>2.7140766040497682E-2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E9-45FF-A908-E5CA54AE23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E9-45FF-A908-E5CA54AE2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8.67'!$Y$44:$Y$60</c:f>
              <c:numCache>
                <c:formatCode>#,##0</c:formatCode>
                <c:ptCount val="17"/>
                <c:pt idx="0">
                  <c:v>6</c:v>
                </c:pt>
                <c:pt idx="1">
                  <c:v>223</c:v>
                </c:pt>
                <c:pt idx="2">
                  <c:v>566</c:v>
                </c:pt>
                <c:pt idx="3">
                  <c:v>950</c:v>
                </c:pt>
                <c:pt idx="4">
                  <c:v>1189</c:v>
                </c:pt>
                <c:pt idx="5">
                  <c:v>924</c:v>
                </c:pt>
                <c:pt idx="6">
                  <c:v>680</c:v>
                </c:pt>
                <c:pt idx="7">
                  <c:v>680</c:v>
                </c:pt>
                <c:pt idx="8">
                  <c:v>736</c:v>
                </c:pt>
                <c:pt idx="9">
                  <c:v>729</c:v>
                </c:pt>
                <c:pt idx="10">
                  <c:v>720</c:v>
                </c:pt>
                <c:pt idx="11">
                  <c:v>567</c:v>
                </c:pt>
                <c:pt idx="12">
                  <c:v>318</c:v>
                </c:pt>
                <c:pt idx="13">
                  <c:v>144</c:v>
                </c:pt>
                <c:pt idx="14">
                  <c:v>56</c:v>
                </c:pt>
                <c:pt idx="15">
                  <c:v>34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D7-42AA-9D92-F76C2E999707}"/>
            </c:ext>
          </c:extLst>
        </c:ser>
        <c:ser>
          <c:idx val="1"/>
          <c:order val="1"/>
          <c:tx>
            <c:strRef>
              <c:f>'Table 8.67'!$S$62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8.67'!$Y$63:$Y$79</c:f>
              <c:numCache>
                <c:formatCode>#,##0</c:formatCode>
                <c:ptCount val="17"/>
                <c:pt idx="0">
                  <c:v>4</c:v>
                </c:pt>
                <c:pt idx="1">
                  <c:v>249</c:v>
                </c:pt>
                <c:pt idx="2">
                  <c:v>603</c:v>
                </c:pt>
                <c:pt idx="3">
                  <c:v>910</c:v>
                </c:pt>
                <c:pt idx="4">
                  <c:v>948</c:v>
                </c:pt>
                <c:pt idx="5">
                  <c:v>753</c:v>
                </c:pt>
                <c:pt idx="6">
                  <c:v>648</c:v>
                </c:pt>
                <c:pt idx="7">
                  <c:v>610</c:v>
                </c:pt>
                <c:pt idx="8">
                  <c:v>768</c:v>
                </c:pt>
                <c:pt idx="9">
                  <c:v>736</c:v>
                </c:pt>
                <c:pt idx="10">
                  <c:v>682</c:v>
                </c:pt>
                <c:pt idx="11">
                  <c:v>498</c:v>
                </c:pt>
                <c:pt idx="12">
                  <c:v>233</c:v>
                </c:pt>
                <c:pt idx="13">
                  <c:v>112</c:v>
                </c:pt>
                <c:pt idx="14">
                  <c:v>42</c:v>
                </c:pt>
                <c:pt idx="15">
                  <c:v>29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D7-42AA-9D92-F76C2E999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8.67'!$Y$83:$Y$90</c:f>
              <c:numCache>
                <c:formatCode>#,##0</c:formatCode>
                <c:ptCount val="8"/>
                <c:pt idx="0">
                  <c:v>588</c:v>
                </c:pt>
                <c:pt idx="1">
                  <c:v>407</c:v>
                </c:pt>
                <c:pt idx="2">
                  <c:v>897</c:v>
                </c:pt>
                <c:pt idx="3">
                  <c:v>250</c:v>
                </c:pt>
                <c:pt idx="4">
                  <c:v>192</c:v>
                </c:pt>
                <c:pt idx="5">
                  <c:v>283</c:v>
                </c:pt>
                <c:pt idx="6">
                  <c:v>593</c:v>
                </c:pt>
                <c:pt idx="7">
                  <c:v>1120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B-4A74-B850-13E4A1B1D16A}"/>
            </c:ext>
          </c:extLst>
        </c:ser>
        <c:ser>
          <c:idx val="1"/>
          <c:order val="1"/>
          <c:tx>
            <c:strRef>
              <c:f>'Table 8.67'!$S$92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8.67'!$Y$93:$Y$100</c:f>
              <c:numCache>
                <c:formatCode>#,##0</c:formatCode>
                <c:ptCount val="8"/>
                <c:pt idx="0">
                  <c:v>343</c:v>
                </c:pt>
                <c:pt idx="1">
                  <c:v>934</c:v>
                </c:pt>
                <c:pt idx="2">
                  <c:v>136</c:v>
                </c:pt>
                <c:pt idx="3">
                  <c:v>704</c:v>
                </c:pt>
                <c:pt idx="4">
                  <c:v>811</c:v>
                </c:pt>
                <c:pt idx="5">
                  <c:v>521</c:v>
                </c:pt>
                <c:pt idx="6">
                  <c:v>59</c:v>
                </c:pt>
                <c:pt idx="7">
                  <c:v>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B-4A74-B850-13E4A1B1D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8.67'!$U$8:$Y$8</c:f>
              <c:numCache>
                <c:formatCode>General</c:formatCode>
                <c:ptCount val="5"/>
                <c:pt idx="0">
                  <c:v>29598.57</c:v>
                </c:pt>
                <c:pt idx="1">
                  <c:v>30438</c:v>
                </c:pt>
                <c:pt idx="2">
                  <c:v>32639.5</c:v>
                </c:pt>
                <c:pt idx="3">
                  <c:v>33273</c:v>
                </c:pt>
                <c:pt idx="4">
                  <c:v>33094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72-4544-BFD9-BD88F74016D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72-4544-BFD9-BD88F7401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8.67'!$T$4:$Y$4</c:f>
              <c:numCache>
                <c:formatCode>#,##0</c:formatCode>
                <c:ptCount val="6"/>
                <c:pt idx="0">
                  <c:v>15313</c:v>
                </c:pt>
                <c:pt idx="1">
                  <c:v>15098</c:v>
                </c:pt>
                <c:pt idx="2">
                  <c:v>15229</c:v>
                </c:pt>
                <c:pt idx="3">
                  <c:v>15387</c:v>
                </c:pt>
                <c:pt idx="4">
                  <c:v>15142</c:v>
                </c:pt>
                <c:pt idx="5">
                  <c:v>16396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36-488D-9923-61F82E21EC62}"/>
            </c:ext>
          </c:extLst>
        </c:ser>
        <c:ser>
          <c:idx val="1"/>
          <c:order val="1"/>
          <c:tx>
            <c:strRef>
              <c:f>'Table 8.67'!$S$7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8.67'!$T$7:$Y$7</c:f>
              <c:numCache>
                <c:formatCode>#,##0</c:formatCode>
                <c:ptCount val="6"/>
                <c:pt idx="0">
                  <c:v>10641</c:v>
                </c:pt>
                <c:pt idx="1">
                  <c:v>10636</c:v>
                </c:pt>
                <c:pt idx="2">
                  <c:v>10718</c:v>
                </c:pt>
                <c:pt idx="3">
                  <c:v>10818</c:v>
                </c:pt>
                <c:pt idx="4">
                  <c:v>10769</c:v>
                </c:pt>
                <c:pt idx="5">
                  <c:v>11428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36-488D-9923-61F82E21EC62}"/>
            </c:ext>
          </c:extLst>
        </c:ser>
        <c:ser>
          <c:idx val="2"/>
          <c:order val="2"/>
          <c:tx>
            <c:strRef>
              <c:f>'Table 8.67'!$S$11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8.67'!$T$11:$Y$11</c:f>
              <c:numCache>
                <c:formatCode>#,##0</c:formatCode>
                <c:ptCount val="6"/>
                <c:pt idx="0">
                  <c:v>12935</c:v>
                </c:pt>
                <c:pt idx="1">
                  <c:v>12725</c:v>
                </c:pt>
                <c:pt idx="2">
                  <c:v>12860</c:v>
                </c:pt>
                <c:pt idx="3">
                  <c:v>13035</c:v>
                </c:pt>
                <c:pt idx="4">
                  <c:v>13009</c:v>
                </c:pt>
                <c:pt idx="5">
                  <c:v>14050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36-488D-9923-61F82E21EC62}"/>
            </c:ext>
          </c:extLst>
        </c:ser>
        <c:ser>
          <c:idx val="3"/>
          <c:order val="3"/>
          <c:tx>
            <c:strRef>
              <c:f>'Table 8.67'!$S$12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8.67'!$T$12:$Y$12</c:f>
              <c:numCache>
                <c:formatCode>#,##0</c:formatCode>
                <c:ptCount val="6"/>
                <c:pt idx="0">
                  <c:v>2377</c:v>
                </c:pt>
                <c:pt idx="1">
                  <c:v>2374</c:v>
                </c:pt>
                <c:pt idx="2">
                  <c:v>2367</c:v>
                </c:pt>
                <c:pt idx="3">
                  <c:v>2353</c:v>
                </c:pt>
                <c:pt idx="4">
                  <c:v>2136</c:v>
                </c:pt>
                <c:pt idx="5">
                  <c:v>2346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36-488D-9923-61F82E21E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8.67'!$AA$15:$AA$33</c:f>
              <c:numCache>
                <c:formatCode>0.0%</c:formatCode>
                <c:ptCount val="19"/>
                <c:pt idx="0">
                  <c:v>0.12344474262015126</c:v>
                </c:pt>
                <c:pt idx="1">
                  <c:v>2.3176384484020493E-3</c:v>
                </c:pt>
                <c:pt idx="2">
                  <c:v>7.0870944132715302E-2</c:v>
                </c:pt>
                <c:pt idx="3">
                  <c:v>4.9402293242254208E-3</c:v>
                </c:pt>
                <c:pt idx="4">
                  <c:v>4.4096121005123202E-2</c:v>
                </c:pt>
                <c:pt idx="5">
                  <c:v>3.7448158087338375E-2</c:v>
                </c:pt>
                <c:pt idx="6">
                  <c:v>8.5752622590875821E-2</c:v>
                </c:pt>
                <c:pt idx="7">
                  <c:v>7.0200048792388392E-2</c:v>
                </c:pt>
                <c:pt idx="8">
                  <c:v>3.8058062942181017E-2</c:v>
                </c:pt>
                <c:pt idx="9">
                  <c:v>5.6111246645523302E-3</c:v>
                </c:pt>
                <c:pt idx="10">
                  <c:v>2.329836545498902E-2</c:v>
                </c:pt>
                <c:pt idx="11">
                  <c:v>8.3556965113442301E-3</c:v>
                </c:pt>
                <c:pt idx="12">
                  <c:v>3.0922176140522079E-2</c:v>
                </c:pt>
                <c:pt idx="13">
                  <c:v>7.1419858502073677E-2</c:v>
                </c:pt>
                <c:pt idx="14">
                  <c:v>4.0863625274457187E-2</c:v>
                </c:pt>
                <c:pt idx="15">
                  <c:v>6.7699438887533547E-2</c:v>
                </c:pt>
                <c:pt idx="16">
                  <c:v>9.0204928031227122E-2</c:v>
                </c:pt>
                <c:pt idx="17">
                  <c:v>2.1590631861429618E-2</c:v>
                </c:pt>
                <c:pt idx="18">
                  <c:v>2.7140766040497682E-2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9-4CD6-B565-0782A999EF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9-4CD6-B565-0782A999E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8.67'!$Y$44:$Y$60</c:f>
              <c:numCache>
                <c:formatCode>#,##0</c:formatCode>
                <c:ptCount val="17"/>
                <c:pt idx="0">
                  <c:v>6</c:v>
                </c:pt>
                <c:pt idx="1">
                  <c:v>223</c:v>
                </c:pt>
                <c:pt idx="2">
                  <c:v>566</c:v>
                </c:pt>
                <c:pt idx="3">
                  <c:v>950</c:v>
                </c:pt>
                <c:pt idx="4">
                  <c:v>1189</c:v>
                </c:pt>
                <c:pt idx="5">
                  <c:v>924</c:v>
                </c:pt>
                <c:pt idx="6">
                  <c:v>680</c:v>
                </c:pt>
                <c:pt idx="7">
                  <c:v>680</c:v>
                </c:pt>
                <c:pt idx="8">
                  <c:v>736</c:v>
                </c:pt>
                <c:pt idx="9">
                  <c:v>729</c:v>
                </c:pt>
                <c:pt idx="10">
                  <c:v>720</c:v>
                </c:pt>
                <c:pt idx="11">
                  <c:v>567</c:v>
                </c:pt>
                <c:pt idx="12">
                  <c:v>318</c:v>
                </c:pt>
                <c:pt idx="13">
                  <c:v>144</c:v>
                </c:pt>
                <c:pt idx="14">
                  <c:v>56</c:v>
                </c:pt>
                <c:pt idx="15">
                  <c:v>34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26-4EEA-AA4E-C57E1D3D3485}"/>
            </c:ext>
          </c:extLst>
        </c:ser>
        <c:ser>
          <c:idx val="1"/>
          <c:order val="1"/>
          <c:tx>
            <c:strRef>
              <c:f>'Table 8.67'!$S$62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8.67'!$Y$63:$Y$79</c:f>
              <c:numCache>
                <c:formatCode>#,##0</c:formatCode>
                <c:ptCount val="17"/>
                <c:pt idx="0">
                  <c:v>4</c:v>
                </c:pt>
                <c:pt idx="1">
                  <c:v>249</c:v>
                </c:pt>
                <c:pt idx="2">
                  <c:v>603</c:v>
                </c:pt>
                <c:pt idx="3">
                  <c:v>910</c:v>
                </c:pt>
                <c:pt idx="4">
                  <c:v>948</c:v>
                </c:pt>
                <c:pt idx="5">
                  <c:v>753</c:v>
                </c:pt>
                <c:pt idx="6">
                  <c:v>648</c:v>
                </c:pt>
                <c:pt idx="7">
                  <c:v>610</c:v>
                </c:pt>
                <c:pt idx="8">
                  <c:v>768</c:v>
                </c:pt>
                <c:pt idx="9">
                  <c:v>736</c:v>
                </c:pt>
                <c:pt idx="10">
                  <c:v>682</c:v>
                </c:pt>
                <c:pt idx="11">
                  <c:v>498</c:v>
                </c:pt>
                <c:pt idx="12">
                  <c:v>233</c:v>
                </c:pt>
                <c:pt idx="13">
                  <c:v>112</c:v>
                </c:pt>
                <c:pt idx="14">
                  <c:v>42</c:v>
                </c:pt>
                <c:pt idx="15">
                  <c:v>29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26-4EEA-AA4E-C57E1D3D3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8.67'!$Y$83:$Y$90</c:f>
              <c:numCache>
                <c:formatCode>#,##0</c:formatCode>
                <c:ptCount val="8"/>
                <c:pt idx="0">
                  <c:v>588</c:v>
                </c:pt>
                <c:pt idx="1">
                  <c:v>407</c:v>
                </c:pt>
                <c:pt idx="2">
                  <c:v>897</c:v>
                </c:pt>
                <c:pt idx="3">
                  <c:v>250</c:v>
                </c:pt>
                <c:pt idx="4">
                  <c:v>192</c:v>
                </c:pt>
                <c:pt idx="5">
                  <c:v>283</c:v>
                </c:pt>
                <c:pt idx="6">
                  <c:v>593</c:v>
                </c:pt>
                <c:pt idx="7">
                  <c:v>1120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6-48F9-A0B4-8DDB5655842B}"/>
            </c:ext>
          </c:extLst>
        </c:ser>
        <c:ser>
          <c:idx val="1"/>
          <c:order val="1"/>
          <c:tx>
            <c:strRef>
              <c:f>'Table 8.67'!$S$92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8.67'!$Y$93:$Y$100</c:f>
              <c:numCache>
                <c:formatCode>#,##0</c:formatCode>
                <c:ptCount val="8"/>
                <c:pt idx="0">
                  <c:v>343</c:v>
                </c:pt>
                <c:pt idx="1">
                  <c:v>934</c:v>
                </c:pt>
                <c:pt idx="2">
                  <c:v>136</c:v>
                </c:pt>
                <c:pt idx="3">
                  <c:v>704</c:v>
                </c:pt>
                <c:pt idx="4">
                  <c:v>811</c:v>
                </c:pt>
                <c:pt idx="5">
                  <c:v>521</c:v>
                </c:pt>
                <c:pt idx="6">
                  <c:v>59</c:v>
                </c:pt>
                <c:pt idx="7">
                  <c:v>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6-48F9-A0B4-8DDB56558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8.7'!$AA$15:$AA$33</c:f>
              <c:numCache>
                <c:formatCode>0.0%</c:formatCode>
                <c:ptCount val="19"/>
                <c:pt idx="0">
                  <c:v>4.8589120652299325E-3</c:v>
                </c:pt>
                <c:pt idx="1">
                  <c:v>3.1025243266111975E-3</c:v>
                </c:pt>
                <c:pt idx="2">
                  <c:v>4.235843130216279E-2</c:v>
                </c:pt>
                <c:pt idx="3">
                  <c:v>5.4999294880834857E-3</c:v>
                </c:pt>
                <c:pt idx="4">
                  <c:v>4.8589120652299332E-2</c:v>
                </c:pt>
                <c:pt idx="5">
                  <c:v>4.9653209574236225E-2</c:v>
                </c:pt>
                <c:pt idx="6">
                  <c:v>8.1396392353944177E-2</c:v>
                </c:pt>
                <c:pt idx="7">
                  <c:v>5.6832604710196022E-2</c:v>
                </c:pt>
                <c:pt idx="8">
                  <c:v>1.8025409930641913E-2</c:v>
                </c:pt>
                <c:pt idx="9">
                  <c:v>2.7332982910475506E-2</c:v>
                </c:pt>
                <c:pt idx="10">
                  <c:v>6.3845335316213891E-2</c:v>
                </c:pt>
                <c:pt idx="11">
                  <c:v>2.5140703324316355E-2</c:v>
                </c:pt>
                <c:pt idx="12">
                  <c:v>0.13725465058140279</c:v>
                </c:pt>
                <c:pt idx="13">
                  <c:v>6.5909411417802335E-2</c:v>
                </c:pt>
                <c:pt idx="14">
                  <c:v>3.9525134293150091E-2</c:v>
                </c:pt>
                <c:pt idx="15">
                  <c:v>9.2896244919936921E-2</c:v>
                </c:pt>
                <c:pt idx="16">
                  <c:v>0.1014986987346316</c:v>
                </c:pt>
                <c:pt idx="17">
                  <c:v>2.7666311970359354E-2</c:v>
                </c:pt>
                <c:pt idx="18">
                  <c:v>2.4076614402379456E-2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8F-4DB3-8366-DF67DD2572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8F-4DB3-8366-DF67DD257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8.67'!$T$8:$Y$8</c:f>
              <c:numCache>
                <c:formatCode>General</c:formatCode>
                <c:ptCount val="6"/>
                <c:pt idx="0">
                  <c:v>28447.53</c:v>
                </c:pt>
                <c:pt idx="1">
                  <c:v>29598.57</c:v>
                </c:pt>
                <c:pt idx="2">
                  <c:v>30438</c:v>
                </c:pt>
                <c:pt idx="3">
                  <c:v>32639.5</c:v>
                </c:pt>
                <c:pt idx="4">
                  <c:v>33273</c:v>
                </c:pt>
                <c:pt idx="5">
                  <c:v>33094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27-4577-BE87-2351F43B5D1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27-4577-BE87-2351F43B5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8.68'!$U$4:$Y$4</c:f>
              <c:numCache>
                <c:formatCode>#,##0</c:formatCode>
                <c:ptCount val="5"/>
                <c:pt idx="0">
                  <c:v>4725</c:v>
                </c:pt>
                <c:pt idx="1">
                  <c:v>4817</c:v>
                </c:pt>
                <c:pt idx="2">
                  <c:v>4804</c:v>
                </c:pt>
                <c:pt idx="3">
                  <c:v>4687</c:v>
                </c:pt>
                <c:pt idx="4">
                  <c:v>4822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07-465D-AC1A-DDBD61D37025}"/>
            </c:ext>
          </c:extLst>
        </c:ser>
        <c:ser>
          <c:idx val="1"/>
          <c:order val="1"/>
          <c:tx>
            <c:strRef>
              <c:f>'Table 8.68'!$S$7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8.68'!$U$7:$Y$7</c:f>
              <c:numCache>
                <c:formatCode>#,##0</c:formatCode>
                <c:ptCount val="5"/>
                <c:pt idx="0">
                  <c:v>3260</c:v>
                </c:pt>
                <c:pt idx="1">
                  <c:v>3284</c:v>
                </c:pt>
                <c:pt idx="2">
                  <c:v>3316</c:v>
                </c:pt>
                <c:pt idx="3">
                  <c:v>3240</c:v>
                </c:pt>
                <c:pt idx="4">
                  <c:v>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07-465D-AC1A-DDBD61D37025}"/>
            </c:ext>
          </c:extLst>
        </c:ser>
        <c:ser>
          <c:idx val="2"/>
          <c:order val="2"/>
          <c:tx>
            <c:strRef>
              <c:f>'Table 8.68'!$S$11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8.68'!$U$11:$Y$11</c:f>
              <c:numCache>
                <c:formatCode>#,##0</c:formatCode>
                <c:ptCount val="5"/>
                <c:pt idx="0">
                  <c:v>3551</c:v>
                </c:pt>
                <c:pt idx="1">
                  <c:v>3642</c:v>
                </c:pt>
                <c:pt idx="2">
                  <c:v>3626</c:v>
                </c:pt>
                <c:pt idx="3">
                  <c:v>3589</c:v>
                </c:pt>
                <c:pt idx="4">
                  <c:v>3640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07-465D-AC1A-DDBD61D37025}"/>
            </c:ext>
          </c:extLst>
        </c:ser>
        <c:ser>
          <c:idx val="3"/>
          <c:order val="3"/>
          <c:tx>
            <c:strRef>
              <c:f>'Table 8.68'!$S$12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8.68'!$U$12:$Y$12</c:f>
              <c:numCache>
                <c:formatCode>#,##0</c:formatCode>
                <c:ptCount val="5"/>
                <c:pt idx="0">
                  <c:v>1175</c:v>
                </c:pt>
                <c:pt idx="1">
                  <c:v>1177</c:v>
                </c:pt>
                <c:pt idx="2">
                  <c:v>1177</c:v>
                </c:pt>
                <c:pt idx="3">
                  <c:v>1104</c:v>
                </c:pt>
                <c:pt idx="4">
                  <c:v>1182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07-465D-AC1A-DDBD61D37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8.68'!$AA$15:$AA$33</c:f>
              <c:numCache>
                <c:formatCode>0.0%</c:formatCode>
                <c:ptCount val="19"/>
                <c:pt idx="0">
                  <c:v>0.11281625881377022</c:v>
                </c:pt>
                <c:pt idx="1">
                  <c:v>3.940273745333886E-3</c:v>
                </c:pt>
                <c:pt idx="2">
                  <c:v>4.8942347573620905E-2</c:v>
                </c:pt>
                <c:pt idx="3">
                  <c:v>1.3272501036914143E-2</c:v>
                </c:pt>
                <c:pt idx="4">
                  <c:v>6.4703442554956456E-2</c:v>
                </c:pt>
                <c:pt idx="5">
                  <c:v>2.1775197013687266E-2</c:v>
                </c:pt>
                <c:pt idx="6">
                  <c:v>5.5578598092077977E-2</c:v>
                </c:pt>
                <c:pt idx="7">
                  <c:v>4.9979261717129825E-2</c:v>
                </c:pt>
                <c:pt idx="8">
                  <c:v>4.0854417254251346E-2</c:v>
                </c:pt>
                <c:pt idx="9">
                  <c:v>2.6959767731231854E-3</c:v>
                </c:pt>
                <c:pt idx="10">
                  <c:v>2.0945665698880133E-2</c:v>
                </c:pt>
                <c:pt idx="11">
                  <c:v>1.2028204064703443E-2</c:v>
                </c:pt>
                <c:pt idx="12">
                  <c:v>3.7743674823724593E-2</c:v>
                </c:pt>
                <c:pt idx="13">
                  <c:v>3.5462463708004981E-2</c:v>
                </c:pt>
                <c:pt idx="14">
                  <c:v>6.4703442554956456E-2</c:v>
                </c:pt>
                <c:pt idx="15">
                  <c:v>7.3620904189133141E-2</c:v>
                </c:pt>
                <c:pt idx="16">
                  <c:v>0.11800082953131481</c:v>
                </c:pt>
                <c:pt idx="17">
                  <c:v>9.3322272915802567E-3</c:v>
                </c:pt>
                <c:pt idx="18">
                  <c:v>2.3226876814599753E-2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F-483D-ACC5-0377D88FF7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6F-483D-ACC5-0377D88FF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8.68'!$Y$44:$Y$60</c:f>
              <c:numCache>
                <c:formatCode>#,##0</c:formatCode>
                <c:ptCount val="17"/>
                <c:pt idx="0">
                  <c:v>0</c:v>
                </c:pt>
                <c:pt idx="1">
                  <c:v>40</c:v>
                </c:pt>
                <c:pt idx="2">
                  <c:v>159</c:v>
                </c:pt>
                <c:pt idx="3">
                  <c:v>191</c:v>
                </c:pt>
                <c:pt idx="4">
                  <c:v>200</c:v>
                </c:pt>
                <c:pt idx="5">
                  <c:v>158</c:v>
                </c:pt>
                <c:pt idx="6">
                  <c:v>165</c:v>
                </c:pt>
                <c:pt idx="7">
                  <c:v>180</c:v>
                </c:pt>
                <c:pt idx="8">
                  <c:v>224</c:v>
                </c:pt>
                <c:pt idx="9">
                  <c:v>321</c:v>
                </c:pt>
                <c:pt idx="10">
                  <c:v>297</c:v>
                </c:pt>
                <c:pt idx="11">
                  <c:v>274</c:v>
                </c:pt>
                <c:pt idx="12">
                  <c:v>166</c:v>
                </c:pt>
                <c:pt idx="13">
                  <c:v>86</c:v>
                </c:pt>
                <c:pt idx="14">
                  <c:v>33</c:v>
                </c:pt>
                <c:pt idx="15">
                  <c:v>19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7-4328-9D1B-A0F24982A3EB}"/>
            </c:ext>
          </c:extLst>
        </c:ser>
        <c:ser>
          <c:idx val="1"/>
          <c:order val="1"/>
          <c:tx>
            <c:strRef>
              <c:f>'Table 8.68'!$S$62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8.68'!$Y$63:$Y$79</c:f>
              <c:numCache>
                <c:formatCode>#,##0</c:formatCode>
                <c:ptCount val="17"/>
                <c:pt idx="0">
                  <c:v>3</c:v>
                </c:pt>
                <c:pt idx="1">
                  <c:v>49</c:v>
                </c:pt>
                <c:pt idx="2">
                  <c:v>124</c:v>
                </c:pt>
                <c:pt idx="3">
                  <c:v>163</c:v>
                </c:pt>
                <c:pt idx="4">
                  <c:v>176</c:v>
                </c:pt>
                <c:pt idx="5">
                  <c:v>167</c:v>
                </c:pt>
                <c:pt idx="6">
                  <c:v>171</c:v>
                </c:pt>
                <c:pt idx="7">
                  <c:v>177</c:v>
                </c:pt>
                <c:pt idx="8">
                  <c:v>249</c:v>
                </c:pt>
                <c:pt idx="9">
                  <c:v>284</c:v>
                </c:pt>
                <c:pt idx="10">
                  <c:v>271</c:v>
                </c:pt>
                <c:pt idx="11">
                  <c:v>217</c:v>
                </c:pt>
                <c:pt idx="12">
                  <c:v>118</c:v>
                </c:pt>
                <c:pt idx="13">
                  <c:v>72</c:v>
                </c:pt>
                <c:pt idx="14">
                  <c:v>24</c:v>
                </c:pt>
                <c:pt idx="15">
                  <c:v>15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7-4328-9D1B-A0F24982A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8.68'!$Y$83:$Y$90</c:f>
              <c:numCache>
                <c:formatCode>#,##0</c:formatCode>
                <c:ptCount val="8"/>
                <c:pt idx="0">
                  <c:v>155</c:v>
                </c:pt>
                <c:pt idx="1">
                  <c:v>138</c:v>
                </c:pt>
                <c:pt idx="2">
                  <c:v>282</c:v>
                </c:pt>
                <c:pt idx="3">
                  <c:v>89</c:v>
                </c:pt>
                <c:pt idx="4">
                  <c:v>51</c:v>
                </c:pt>
                <c:pt idx="5">
                  <c:v>68</c:v>
                </c:pt>
                <c:pt idx="6">
                  <c:v>171</c:v>
                </c:pt>
                <c:pt idx="7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D6-4833-9DD3-CC0782A682BC}"/>
            </c:ext>
          </c:extLst>
        </c:ser>
        <c:ser>
          <c:idx val="1"/>
          <c:order val="1"/>
          <c:tx>
            <c:strRef>
              <c:f>'Table 8.68'!$S$92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8.68'!$Y$93:$Y$100</c:f>
              <c:numCache>
                <c:formatCode>#,##0</c:formatCode>
                <c:ptCount val="8"/>
                <c:pt idx="0">
                  <c:v>108</c:v>
                </c:pt>
                <c:pt idx="1">
                  <c:v>311</c:v>
                </c:pt>
                <c:pt idx="2">
                  <c:v>44</c:v>
                </c:pt>
                <c:pt idx="3">
                  <c:v>194</c:v>
                </c:pt>
                <c:pt idx="4">
                  <c:v>238</c:v>
                </c:pt>
                <c:pt idx="5">
                  <c:v>114</c:v>
                </c:pt>
                <c:pt idx="6">
                  <c:v>10</c:v>
                </c:pt>
                <c:pt idx="7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D6-4833-9DD3-CC0782A68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8.68'!$U$8:$Y$8</c:f>
              <c:numCache>
                <c:formatCode>General</c:formatCode>
                <c:ptCount val="5"/>
                <c:pt idx="0">
                  <c:v>29865.15</c:v>
                </c:pt>
                <c:pt idx="1">
                  <c:v>30185.75</c:v>
                </c:pt>
                <c:pt idx="2">
                  <c:v>31668</c:v>
                </c:pt>
                <c:pt idx="3">
                  <c:v>32923.24</c:v>
                </c:pt>
                <c:pt idx="4">
                  <c:v>33108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D8-44F0-86DC-80B59B313B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D8-44F0-86DC-80B59B313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8.68'!$T$4:$Y$4</c:f>
              <c:numCache>
                <c:formatCode>#,##0</c:formatCode>
                <c:ptCount val="6"/>
                <c:pt idx="0">
                  <c:v>4665</c:v>
                </c:pt>
                <c:pt idx="1">
                  <c:v>4725</c:v>
                </c:pt>
                <c:pt idx="2">
                  <c:v>4817</c:v>
                </c:pt>
                <c:pt idx="3">
                  <c:v>4804</c:v>
                </c:pt>
                <c:pt idx="4">
                  <c:v>4687</c:v>
                </c:pt>
                <c:pt idx="5">
                  <c:v>4822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FD-4DBD-845B-FEDBB32DFD5F}"/>
            </c:ext>
          </c:extLst>
        </c:ser>
        <c:ser>
          <c:idx val="1"/>
          <c:order val="1"/>
          <c:tx>
            <c:strRef>
              <c:f>'Table 8.68'!$S$7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8.68'!$T$7:$Y$7</c:f>
              <c:numCache>
                <c:formatCode>#,##0</c:formatCode>
                <c:ptCount val="6"/>
                <c:pt idx="0">
                  <c:v>3187</c:v>
                </c:pt>
                <c:pt idx="1">
                  <c:v>3260</c:v>
                </c:pt>
                <c:pt idx="2">
                  <c:v>3284</c:v>
                </c:pt>
                <c:pt idx="3">
                  <c:v>3316</c:v>
                </c:pt>
                <c:pt idx="4">
                  <c:v>3240</c:v>
                </c:pt>
                <c:pt idx="5">
                  <c:v>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FD-4DBD-845B-FEDBB32DFD5F}"/>
            </c:ext>
          </c:extLst>
        </c:ser>
        <c:ser>
          <c:idx val="2"/>
          <c:order val="2"/>
          <c:tx>
            <c:strRef>
              <c:f>'Table 8.68'!$S$11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8.68'!$T$11:$Y$11</c:f>
              <c:numCache>
                <c:formatCode>#,##0</c:formatCode>
                <c:ptCount val="6"/>
                <c:pt idx="0">
                  <c:v>3484</c:v>
                </c:pt>
                <c:pt idx="1">
                  <c:v>3551</c:v>
                </c:pt>
                <c:pt idx="2">
                  <c:v>3642</c:v>
                </c:pt>
                <c:pt idx="3">
                  <c:v>3626</c:v>
                </c:pt>
                <c:pt idx="4">
                  <c:v>3589</c:v>
                </c:pt>
                <c:pt idx="5">
                  <c:v>3640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FD-4DBD-845B-FEDBB32DFD5F}"/>
            </c:ext>
          </c:extLst>
        </c:ser>
        <c:ser>
          <c:idx val="3"/>
          <c:order val="3"/>
          <c:tx>
            <c:strRef>
              <c:f>'Table 8.68'!$S$12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8.68'!$T$12:$Y$12</c:f>
              <c:numCache>
                <c:formatCode>#,##0</c:formatCode>
                <c:ptCount val="6"/>
                <c:pt idx="0">
                  <c:v>1184</c:v>
                </c:pt>
                <c:pt idx="1">
                  <c:v>1175</c:v>
                </c:pt>
                <c:pt idx="2">
                  <c:v>1177</c:v>
                </c:pt>
                <c:pt idx="3">
                  <c:v>1177</c:v>
                </c:pt>
                <c:pt idx="4">
                  <c:v>1104</c:v>
                </c:pt>
                <c:pt idx="5">
                  <c:v>1182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FD-4DBD-845B-FEDBB32DF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8.68'!$AA$15:$AA$33</c:f>
              <c:numCache>
                <c:formatCode>0.0%</c:formatCode>
                <c:ptCount val="19"/>
                <c:pt idx="0">
                  <c:v>0.11281625881377022</c:v>
                </c:pt>
                <c:pt idx="1">
                  <c:v>3.940273745333886E-3</c:v>
                </c:pt>
                <c:pt idx="2">
                  <c:v>4.8942347573620905E-2</c:v>
                </c:pt>
                <c:pt idx="3">
                  <c:v>1.3272501036914143E-2</c:v>
                </c:pt>
                <c:pt idx="4">
                  <c:v>6.4703442554956456E-2</c:v>
                </c:pt>
                <c:pt idx="5">
                  <c:v>2.1775197013687266E-2</c:v>
                </c:pt>
                <c:pt idx="6">
                  <c:v>5.5578598092077977E-2</c:v>
                </c:pt>
                <c:pt idx="7">
                  <c:v>4.9979261717129825E-2</c:v>
                </c:pt>
                <c:pt idx="8">
                  <c:v>4.0854417254251346E-2</c:v>
                </c:pt>
                <c:pt idx="9">
                  <c:v>2.6959767731231854E-3</c:v>
                </c:pt>
                <c:pt idx="10">
                  <c:v>2.0945665698880133E-2</c:v>
                </c:pt>
                <c:pt idx="11">
                  <c:v>1.2028204064703443E-2</c:v>
                </c:pt>
                <c:pt idx="12">
                  <c:v>3.7743674823724593E-2</c:v>
                </c:pt>
                <c:pt idx="13">
                  <c:v>3.5462463708004981E-2</c:v>
                </c:pt>
                <c:pt idx="14">
                  <c:v>6.4703442554956456E-2</c:v>
                </c:pt>
                <c:pt idx="15">
                  <c:v>7.3620904189133141E-2</c:v>
                </c:pt>
                <c:pt idx="16">
                  <c:v>0.11800082953131481</c:v>
                </c:pt>
                <c:pt idx="17">
                  <c:v>9.3322272915802567E-3</c:v>
                </c:pt>
                <c:pt idx="18">
                  <c:v>2.3226876814599753E-2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AF-459F-B3B6-F8A171A7E30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AF-459F-B3B6-F8A171A7E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8.68'!$Y$44:$Y$60</c:f>
              <c:numCache>
                <c:formatCode>#,##0</c:formatCode>
                <c:ptCount val="17"/>
                <c:pt idx="0">
                  <c:v>0</c:v>
                </c:pt>
                <c:pt idx="1">
                  <c:v>40</c:v>
                </c:pt>
                <c:pt idx="2">
                  <c:v>159</c:v>
                </c:pt>
                <c:pt idx="3">
                  <c:v>191</c:v>
                </c:pt>
                <c:pt idx="4">
                  <c:v>200</c:v>
                </c:pt>
                <c:pt idx="5">
                  <c:v>158</c:v>
                </c:pt>
                <c:pt idx="6">
                  <c:v>165</c:v>
                </c:pt>
                <c:pt idx="7">
                  <c:v>180</c:v>
                </c:pt>
                <c:pt idx="8">
                  <c:v>224</c:v>
                </c:pt>
                <c:pt idx="9">
                  <c:v>321</c:v>
                </c:pt>
                <c:pt idx="10">
                  <c:v>297</c:v>
                </c:pt>
                <c:pt idx="11">
                  <c:v>274</c:v>
                </c:pt>
                <c:pt idx="12">
                  <c:v>166</c:v>
                </c:pt>
                <c:pt idx="13">
                  <c:v>86</c:v>
                </c:pt>
                <c:pt idx="14">
                  <c:v>33</c:v>
                </c:pt>
                <c:pt idx="15">
                  <c:v>19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1-498E-83B7-5D4DEF3C49C7}"/>
            </c:ext>
          </c:extLst>
        </c:ser>
        <c:ser>
          <c:idx val="1"/>
          <c:order val="1"/>
          <c:tx>
            <c:strRef>
              <c:f>'Table 8.68'!$S$62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8.68'!$Y$63:$Y$79</c:f>
              <c:numCache>
                <c:formatCode>#,##0</c:formatCode>
                <c:ptCount val="17"/>
                <c:pt idx="0">
                  <c:v>3</c:v>
                </c:pt>
                <c:pt idx="1">
                  <c:v>49</c:v>
                </c:pt>
                <c:pt idx="2">
                  <c:v>124</c:v>
                </c:pt>
                <c:pt idx="3">
                  <c:v>163</c:v>
                </c:pt>
                <c:pt idx="4">
                  <c:v>176</c:v>
                </c:pt>
                <c:pt idx="5">
                  <c:v>167</c:v>
                </c:pt>
                <c:pt idx="6">
                  <c:v>171</c:v>
                </c:pt>
                <c:pt idx="7">
                  <c:v>177</c:v>
                </c:pt>
                <c:pt idx="8">
                  <c:v>249</c:v>
                </c:pt>
                <c:pt idx="9">
                  <c:v>284</c:v>
                </c:pt>
                <c:pt idx="10">
                  <c:v>271</c:v>
                </c:pt>
                <c:pt idx="11">
                  <c:v>217</c:v>
                </c:pt>
                <c:pt idx="12">
                  <c:v>118</c:v>
                </c:pt>
                <c:pt idx="13">
                  <c:v>72</c:v>
                </c:pt>
                <c:pt idx="14">
                  <c:v>24</c:v>
                </c:pt>
                <c:pt idx="15">
                  <c:v>15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21-498E-83B7-5D4DEF3C4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8.68'!$Y$83:$Y$90</c:f>
              <c:numCache>
                <c:formatCode>#,##0</c:formatCode>
                <c:ptCount val="8"/>
                <c:pt idx="0">
                  <c:v>155</c:v>
                </c:pt>
                <c:pt idx="1">
                  <c:v>138</c:v>
                </c:pt>
                <c:pt idx="2">
                  <c:v>282</c:v>
                </c:pt>
                <c:pt idx="3">
                  <c:v>89</c:v>
                </c:pt>
                <c:pt idx="4">
                  <c:v>51</c:v>
                </c:pt>
                <c:pt idx="5">
                  <c:v>68</c:v>
                </c:pt>
                <c:pt idx="6">
                  <c:v>171</c:v>
                </c:pt>
                <c:pt idx="7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98-4C7E-8467-2683BAE71313}"/>
            </c:ext>
          </c:extLst>
        </c:ser>
        <c:ser>
          <c:idx val="1"/>
          <c:order val="1"/>
          <c:tx>
            <c:strRef>
              <c:f>'Table 8.68'!$S$92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8.68'!$Y$93:$Y$100</c:f>
              <c:numCache>
                <c:formatCode>#,##0</c:formatCode>
                <c:ptCount val="8"/>
                <c:pt idx="0">
                  <c:v>108</c:v>
                </c:pt>
                <c:pt idx="1">
                  <c:v>311</c:v>
                </c:pt>
                <c:pt idx="2">
                  <c:v>44</c:v>
                </c:pt>
                <c:pt idx="3">
                  <c:v>194</c:v>
                </c:pt>
                <c:pt idx="4">
                  <c:v>238</c:v>
                </c:pt>
                <c:pt idx="5">
                  <c:v>114</c:v>
                </c:pt>
                <c:pt idx="6">
                  <c:v>10</c:v>
                </c:pt>
                <c:pt idx="7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98-4C7E-8467-2683BAE71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8.7'!$Y$44:$Y$60</c:f>
              <c:numCache>
                <c:formatCode>#,##0</c:formatCode>
                <c:ptCount val="17"/>
                <c:pt idx="0">
                  <c:v>30</c:v>
                </c:pt>
                <c:pt idx="1">
                  <c:v>480</c:v>
                </c:pt>
                <c:pt idx="2">
                  <c:v>2138</c:v>
                </c:pt>
                <c:pt idx="3">
                  <c:v>3577</c:v>
                </c:pt>
                <c:pt idx="4">
                  <c:v>3513</c:v>
                </c:pt>
                <c:pt idx="5">
                  <c:v>2919</c:v>
                </c:pt>
                <c:pt idx="6">
                  <c:v>3193</c:v>
                </c:pt>
                <c:pt idx="7">
                  <c:v>3882</c:v>
                </c:pt>
                <c:pt idx="8">
                  <c:v>4517</c:v>
                </c:pt>
                <c:pt idx="9">
                  <c:v>3978</c:v>
                </c:pt>
                <c:pt idx="10">
                  <c:v>3616</c:v>
                </c:pt>
                <c:pt idx="11">
                  <c:v>2647</c:v>
                </c:pt>
                <c:pt idx="12">
                  <c:v>1704</c:v>
                </c:pt>
                <c:pt idx="13">
                  <c:v>976</c:v>
                </c:pt>
                <c:pt idx="14">
                  <c:v>385</c:v>
                </c:pt>
                <c:pt idx="15">
                  <c:v>183</c:v>
                </c:pt>
                <c:pt idx="16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4-42BA-9EC3-EDE01ED5FF40}"/>
            </c:ext>
          </c:extLst>
        </c:ser>
        <c:ser>
          <c:idx val="1"/>
          <c:order val="1"/>
          <c:tx>
            <c:strRef>
              <c:f>'Table 8.7'!$S$62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8.7'!$Y$63:$Y$79</c:f>
              <c:numCache>
                <c:formatCode>#,##0</c:formatCode>
                <c:ptCount val="17"/>
                <c:pt idx="0">
                  <c:v>32</c:v>
                </c:pt>
                <c:pt idx="1">
                  <c:v>661</c:v>
                </c:pt>
                <c:pt idx="2">
                  <c:v>2359</c:v>
                </c:pt>
                <c:pt idx="3">
                  <c:v>3848</c:v>
                </c:pt>
                <c:pt idx="4">
                  <c:v>3817</c:v>
                </c:pt>
                <c:pt idx="5">
                  <c:v>3253</c:v>
                </c:pt>
                <c:pt idx="6">
                  <c:v>3423</c:v>
                </c:pt>
                <c:pt idx="7">
                  <c:v>4175</c:v>
                </c:pt>
                <c:pt idx="8">
                  <c:v>4973</c:v>
                </c:pt>
                <c:pt idx="9">
                  <c:v>4430</c:v>
                </c:pt>
                <c:pt idx="10">
                  <c:v>3967</c:v>
                </c:pt>
                <c:pt idx="11">
                  <c:v>2446</c:v>
                </c:pt>
                <c:pt idx="12">
                  <c:v>1477</c:v>
                </c:pt>
                <c:pt idx="13">
                  <c:v>688</c:v>
                </c:pt>
                <c:pt idx="14">
                  <c:v>246</c:v>
                </c:pt>
                <c:pt idx="15">
                  <c:v>129</c:v>
                </c:pt>
                <c:pt idx="16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B4-42BA-9EC3-EDE01ED5F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8.68'!$T$8:$Y$8</c:f>
              <c:numCache>
                <c:formatCode>General</c:formatCode>
                <c:ptCount val="6"/>
                <c:pt idx="0">
                  <c:v>29202.81</c:v>
                </c:pt>
                <c:pt idx="1">
                  <c:v>29865.15</c:v>
                </c:pt>
                <c:pt idx="2">
                  <c:v>30185.75</c:v>
                </c:pt>
                <c:pt idx="3">
                  <c:v>31668</c:v>
                </c:pt>
                <c:pt idx="4">
                  <c:v>32923.24</c:v>
                </c:pt>
                <c:pt idx="5">
                  <c:v>33108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D6-4FC8-B74C-6D21DFF1308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D6-4FC8-B74C-6D21DFF13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8.69'!$U$4:$Y$4</c:f>
              <c:numCache>
                <c:formatCode>#,##0</c:formatCode>
                <c:ptCount val="5"/>
                <c:pt idx="0">
                  <c:v>22066</c:v>
                </c:pt>
                <c:pt idx="1">
                  <c:v>22104</c:v>
                </c:pt>
                <c:pt idx="2">
                  <c:v>22111</c:v>
                </c:pt>
                <c:pt idx="3">
                  <c:v>21702</c:v>
                </c:pt>
                <c:pt idx="4">
                  <c:v>22453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D-4FDE-8C96-9B7A67597ED6}"/>
            </c:ext>
          </c:extLst>
        </c:ser>
        <c:ser>
          <c:idx val="1"/>
          <c:order val="1"/>
          <c:tx>
            <c:strRef>
              <c:f>'Table 8.69'!$S$7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8.69'!$U$7:$Y$7</c:f>
              <c:numCache>
                <c:formatCode>#,##0</c:formatCode>
                <c:ptCount val="5"/>
                <c:pt idx="0">
                  <c:v>15300</c:v>
                </c:pt>
                <c:pt idx="1">
                  <c:v>15375</c:v>
                </c:pt>
                <c:pt idx="2">
                  <c:v>15345</c:v>
                </c:pt>
                <c:pt idx="3">
                  <c:v>15306</c:v>
                </c:pt>
                <c:pt idx="4">
                  <c:v>15561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D-4FDE-8C96-9B7A67597ED6}"/>
            </c:ext>
          </c:extLst>
        </c:ser>
        <c:ser>
          <c:idx val="2"/>
          <c:order val="2"/>
          <c:tx>
            <c:strRef>
              <c:f>'Table 8.69'!$S$11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8.69'!$U$11:$Y$11</c:f>
              <c:numCache>
                <c:formatCode>#,##0</c:formatCode>
                <c:ptCount val="5"/>
                <c:pt idx="0">
                  <c:v>18563</c:v>
                </c:pt>
                <c:pt idx="1">
                  <c:v>18644</c:v>
                </c:pt>
                <c:pt idx="2">
                  <c:v>18776</c:v>
                </c:pt>
                <c:pt idx="3">
                  <c:v>18380</c:v>
                </c:pt>
                <c:pt idx="4">
                  <c:v>19094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5D-4FDE-8C96-9B7A67597ED6}"/>
            </c:ext>
          </c:extLst>
        </c:ser>
        <c:ser>
          <c:idx val="3"/>
          <c:order val="3"/>
          <c:tx>
            <c:strRef>
              <c:f>'Table 8.69'!$S$12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8.69'!$U$12:$Y$12</c:f>
              <c:numCache>
                <c:formatCode>#,##0</c:formatCode>
                <c:ptCount val="5"/>
                <c:pt idx="0">
                  <c:v>3503</c:v>
                </c:pt>
                <c:pt idx="1">
                  <c:v>3459</c:v>
                </c:pt>
                <c:pt idx="2">
                  <c:v>3333</c:v>
                </c:pt>
                <c:pt idx="3">
                  <c:v>3319</c:v>
                </c:pt>
                <c:pt idx="4">
                  <c:v>3359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5D-4FDE-8C96-9B7A67597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8.69'!$AA$15:$AA$33</c:f>
              <c:numCache>
                <c:formatCode>0.0%</c:formatCode>
                <c:ptCount val="19"/>
                <c:pt idx="0">
                  <c:v>5.9323921079588476E-2</c:v>
                </c:pt>
                <c:pt idx="1">
                  <c:v>1.9151115663831114E-3</c:v>
                </c:pt>
                <c:pt idx="2">
                  <c:v>7.62927003073086E-2</c:v>
                </c:pt>
                <c:pt idx="3">
                  <c:v>5.5226473077094372E-3</c:v>
                </c:pt>
                <c:pt idx="4">
                  <c:v>5.6562597425733753E-2</c:v>
                </c:pt>
                <c:pt idx="5">
                  <c:v>3.2111521845633102E-2</c:v>
                </c:pt>
                <c:pt idx="6">
                  <c:v>8.9564868837126443E-2</c:v>
                </c:pt>
                <c:pt idx="7">
                  <c:v>7.8964949004587365E-2</c:v>
                </c:pt>
                <c:pt idx="8">
                  <c:v>3.4472008194896007E-2</c:v>
                </c:pt>
                <c:pt idx="9">
                  <c:v>7.2150714826526522E-3</c:v>
                </c:pt>
                <c:pt idx="10">
                  <c:v>2.3916625840644901E-2</c:v>
                </c:pt>
                <c:pt idx="11">
                  <c:v>1.1624281833162607E-2</c:v>
                </c:pt>
                <c:pt idx="12">
                  <c:v>3.4249320803456107E-2</c:v>
                </c:pt>
                <c:pt idx="13">
                  <c:v>6.0927270297955728E-2</c:v>
                </c:pt>
                <c:pt idx="14">
                  <c:v>5.8165946644101012E-2</c:v>
                </c:pt>
                <c:pt idx="15">
                  <c:v>8.3418696833385292E-2</c:v>
                </c:pt>
                <c:pt idx="16">
                  <c:v>0.12840154990424443</c:v>
                </c:pt>
                <c:pt idx="17">
                  <c:v>1.8661203402663341E-2</c:v>
                </c:pt>
                <c:pt idx="18">
                  <c:v>2.5742662450452057E-2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7D-4CAD-A775-C7428B7777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7D-4CAD-A775-C7428B777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8.69'!$Y$44:$Y$60</c:f>
              <c:numCache>
                <c:formatCode>#,##0</c:formatCode>
                <c:ptCount val="17"/>
                <c:pt idx="0">
                  <c:v>8</c:v>
                </c:pt>
                <c:pt idx="1">
                  <c:v>331</c:v>
                </c:pt>
                <c:pt idx="2">
                  <c:v>744</c:v>
                </c:pt>
                <c:pt idx="3">
                  <c:v>930</c:v>
                </c:pt>
                <c:pt idx="4">
                  <c:v>1070</c:v>
                </c:pt>
                <c:pt idx="5">
                  <c:v>970</c:v>
                </c:pt>
                <c:pt idx="6">
                  <c:v>875</c:v>
                </c:pt>
                <c:pt idx="7">
                  <c:v>993</c:v>
                </c:pt>
                <c:pt idx="8">
                  <c:v>1109</c:v>
                </c:pt>
                <c:pt idx="9">
                  <c:v>1068</c:v>
                </c:pt>
                <c:pt idx="10">
                  <c:v>1022</c:v>
                </c:pt>
                <c:pt idx="11">
                  <c:v>975</c:v>
                </c:pt>
                <c:pt idx="12">
                  <c:v>530</c:v>
                </c:pt>
                <c:pt idx="13">
                  <c:v>211</c:v>
                </c:pt>
                <c:pt idx="14">
                  <c:v>132</c:v>
                </c:pt>
                <c:pt idx="15">
                  <c:v>63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9C-46D8-82F6-E9FF875B3E47}"/>
            </c:ext>
          </c:extLst>
        </c:ser>
        <c:ser>
          <c:idx val="1"/>
          <c:order val="1"/>
          <c:tx>
            <c:strRef>
              <c:f>'Table 8.69'!$S$62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8.69'!$Y$63:$Y$79</c:f>
              <c:numCache>
                <c:formatCode>#,##0</c:formatCode>
                <c:ptCount val="17"/>
                <c:pt idx="0">
                  <c:v>8</c:v>
                </c:pt>
                <c:pt idx="1">
                  <c:v>358</c:v>
                </c:pt>
                <c:pt idx="2">
                  <c:v>710</c:v>
                </c:pt>
                <c:pt idx="3">
                  <c:v>1045</c:v>
                </c:pt>
                <c:pt idx="4">
                  <c:v>950</c:v>
                </c:pt>
                <c:pt idx="5">
                  <c:v>910</c:v>
                </c:pt>
                <c:pt idx="6">
                  <c:v>965</c:v>
                </c:pt>
                <c:pt idx="7">
                  <c:v>1089</c:v>
                </c:pt>
                <c:pt idx="8">
                  <c:v>1266</c:v>
                </c:pt>
                <c:pt idx="9">
                  <c:v>1225</c:v>
                </c:pt>
                <c:pt idx="10">
                  <c:v>1224</c:v>
                </c:pt>
                <c:pt idx="11">
                  <c:v>888</c:v>
                </c:pt>
                <c:pt idx="12">
                  <c:v>374</c:v>
                </c:pt>
                <c:pt idx="13">
                  <c:v>167</c:v>
                </c:pt>
                <c:pt idx="14">
                  <c:v>101</c:v>
                </c:pt>
                <c:pt idx="15">
                  <c:v>55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9C-46D8-82F6-E9FF875B3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8.69'!$Y$83:$Y$90</c:f>
              <c:numCache>
                <c:formatCode>#,##0</c:formatCode>
                <c:ptCount val="8"/>
                <c:pt idx="0">
                  <c:v>730</c:v>
                </c:pt>
                <c:pt idx="1">
                  <c:v>860</c:v>
                </c:pt>
                <c:pt idx="2">
                  <c:v>1415</c:v>
                </c:pt>
                <c:pt idx="3">
                  <c:v>474</c:v>
                </c:pt>
                <c:pt idx="4">
                  <c:v>246</c:v>
                </c:pt>
                <c:pt idx="5">
                  <c:v>421</c:v>
                </c:pt>
                <c:pt idx="6">
                  <c:v>791</c:v>
                </c:pt>
                <c:pt idx="7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2-45B4-8B8F-0C40AB619F30}"/>
            </c:ext>
          </c:extLst>
        </c:ser>
        <c:ser>
          <c:idx val="1"/>
          <c:order val="1"/>
          <c:tx>
            <c:strRef>
              <c:f>'Table 8.69'!$S$92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8.69'!$Y$93:$Y$100</c:f>
              <c:numCache>
                <c:formatCode>#,##0</c:formatCode>
                <c:ptCount val="8"/>
                <c:pt idx="0">
                  <c:v>480</c:v>
                </c:pt>
                <c:pt idx="1">
                  <c:v>1639</c:v>
                </c:pt>
                <c:pt idx="2">
                  <c:v>242</c:v>
                </c:pt>
                <c:pt idx="3">
                  <c:v>1095</c:v>
                </c:pt>
                <c:pt idx="4">
                  <c:v>1246</c:v>
                </c:pt>
                <c:pt idx="5">
                  <c:v>739</c:v>
                </c:pt>
                <c:pt idx="6">
                  <c:v>79</c:v>
                </c:pt>
                <c:pt idx="7">
                  <c:v>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2-45B4-8B8F-0C40AB619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8.69'!$U$8:$Y$8</c:f>
              <c:numCache>
                <c:formatCode>General</c:formatCode>
                <c:ptCount val="5"/>
                <c:pt idx="0">
                  <c:v>31277.11</c:v>
                </c:pt>
                <c:pt idx="1">
                  <c:v>32192.5</c:v>
                </c:pt>
                <c:pt idx="2">
                  <c:v>34633</c:v>
                </c:pt>
                <c:pt idx="3">
                  <c:v>35714.629999999997</c:v>
                </c:pt>
                <c:pt idx="4">
                  <c:v>36039.269999999997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E3-463B-B0C4-A2B36BEDA6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E3-463B-B0C4-A2B36BEDA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8.69'!$T$4:$Y$4</c:f>
              <c:numCache>
                <c:formatCode>#,##0</c:formatCode>
                <c:ptCount val="6"/>
                <c:pt idx="0">
                  <c:v>21998</c:v>
                </c:pt>
                <c:pt idx="1">
                  <c:v>22066</c:v>
                </c:pt>
                <c:pt idx="2">
                  <c:v>22104</c:v>
                </c:pt>
                <c:pt idx="3">
                  <c:v>22111</c:v>
                </c:pt>
                <c:pt idx="4">
                  <c:v>21702</c:v>
                </c:pt>
                <c:pt idx="5">
                  <c:v>22453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A-48B5-9F76-2B3673BA7566}"/>
            </c:ext>
          </c:extLst>
        </c:ser>
        <c:ser>
          <c:idx val="1"/>
          <c:order val="1"/>
          <c:tx>
            <c:strRef>
              <c:f>'Table 8.69'!$S$7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8.69'!$T$7:$Y$7</c:f>
              <c:numCache>
                <c:formatCode>#,##0</c:formatCode>
                <c:ptCount val="6"/>
                <c:pt idx="0">
                  <c:v>15283</c:v>
                </c:pt>
                <c:pt idx="1">
                  <c:v>15300</c:v>
                </c:pt>
                <c:pt idx="2">
                  <c:v>15375</c:v>
                </c:pt>
                <c:pt idx="3">
                  <c:v>15345</c:v>
                </c:pt>
                <c:pt idx="4">
                  <c:v>15306</c:v>
                </c:pt>
                <c:pt idx="5">
                  <c:v>15561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2A-48B5-9F76-2B3673BA7566}"/>
            </c:ext>
          </c:extLst>
        </c:ser>
        <c:ser>
          <c:idx val="2"/>
          <c:order val="2"/>
          <c:tx>
            <c:strRef>
              <c:f>'Table 8.69'!$S$11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8.69'!$T$11:$Y$11</c:f>
              <c:numCache>
                <c:formatCode>#,##0</c:formatCode>
                <c:ptCount val="6"/>
                <c:pt idx="0">
                  <c:v>18561</c:v>
                </c:pt>
                <c:pt idx="1">
                  <c:v>18563</c:v>
                </c:pt>
                <c:pt idx="2">
                  <c:v>18644</c:v>
                </c:pt>
                <c:pt idx="3">
                  <c:v>18776</c:v>
                </c:pt>
                <c:pt idx="4">
                  <c:v>18380</c:v>
                </c:pt>
                <c:pt idx="5">
                  <c:v>19094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2A-48B5-9F76-2B3673BA7566}"/>
            </c:ext>
          </c:extLst>
        </c:ser>
        <c:ser>
          <c:idx val="3"/>
          <c:order val="3"/>
          <c:tx>
            <c:strRef>
              <c:f>'Table 8.69'!$S$12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8.69'!$T$12:$Y$12</c:f>
              <c:numCache>
                <c:formatCode>#,##0</c:formatCode>
                <c:ptCount val="6"/>
                <c:pt idx="0">
                  <c:v>3439</c:v>
                </c:pt>
                <c:pt idx="1">
                  <c:v>3503</c:v>
                </c:pt>
                <c:pt idx="2">
                  <c:v>3459</c:v>
                </c:pt>
                <c:pt idx="3">
                  <c:v>3333</c:v>
                </c:pt>
                <c:pt idx="4">
                  <c:v>3319</c:v>
                </c:pt>
                <c:pt idx="5">
                  <c:v>3359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2A-48B5-9F76-2B3673BA7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8.69'!$AA$15:$AA$33</c:f>
              <c:numCache>
                <c:formatCode>0.0%</c:formatCode>
                <c:ptCount val="19"/>
                <c:pt idx="0">
                  <c:v>5.9323921079588476E-2</c:v>
                </c:pt>
                <c:pt idx="1">
                  <c:v>1.9151115663831114E-3</c:v>
                </c:pt>
                <c:pt idx="2">
                  <c:v>7.62927003073086E-2</c:v>
                </c:pt>
                <c:pt idx="3">
                  <c:v>5.5226473077094372E-3</c:v>
                </c:pt>
                <c:pt idx="4">
                  <c:v>5.6562597425733753E-2</c:v>
                </c:pt>
                <c:pt idx="5">
                  <c:v>3.2111521845633102E-2</c:v>
                </c:pt>
                <c:pt idx="6">
                  <c:v>8.9564868837126443E-2</c:v>
                </c:pt>
                <c:pt idx="7">
                  <c:v>7.8964949004587365E-2</c:v>
                </c:pt>
                <c:pt idx="8">
                  <c:v>3.4472008194896007E-2</c:v>
                </c:pt>
                <c:pt idx="9">
                  <c:v>7.2150714826526522E-3</c:v>
                </c:pt>
                <c:pt idx="10">
                  <c:v>2.3916625840644901E-2</c:v>
                </c:pt>
                <c:pt idx="11">
                  <c:v>1.1624281833162607E-2</c:v>
                </c:pt>
                <c:pt idx="12">
                  <c:v>3.4249320803456107E-2</c:v>
                </c:pt>
                <c:pt idx="13">
                  <c:v>6.0927270297955728E-2</c:v>
                </c:pt>
                <c:pt idx="14">
                  <c:v>5.8165946644101012E-2</c:v>
                </c:pt>
                <c:pt idx="15">
                  <c:v>8.3418696833385292E-2</c:v>
                </c:pt>
                <c:pt idx="16">
                  <c:v>0.12840154990424443</c:v>
                </c:pt>
                <c:pt idx="17">
                  <c:v>1.8661203402663341E-2</c:v>
                </c:pt>
                <c:pt idx="18">
                  <c:v>2.5742662450452057E-2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49-40B1-AB23-450528B511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49-40B1-AB23-450528B51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8.69'!$Y$44:$Y$60</c:f>
              <c:numCache>
                <c:formatCode>#,##0</c:formatCode>
                <c:ptCount val="17"/>
                <c:pt idx="0">
                  <c:v>8</c:v>
                </c:pt>
                <c:pt idx="1">
                  <c:v>331</c:v>
                </c:pt>
                <c:pt idx="2">
                  <c:v>744</c:v>
                </c:pt>
                <c:pt idx="3">
                  <c:v>930</c:v>
                </c:pt>
                <c:pt idx="4">
                  <c:v>1070</c:v>
                </c:pt>
                <c:pt idx="5">
                  <c:v>970</c:v>
                </c:pt>
                <c:pt idx="6">
                  <c:v>875</c:v>
                </c:pt>
                <c:pt idx="7">
                  <c:v>993</c:v>
                </c:pt>
                <c:pt idx="8">
                  <c:v>1109</c:v>
                </c:pt>
                <c:pt idx="9">
                  <c:v>1068</c:v>
                </c:pt>
                <c:pt idx="10">
                  <c:v>1022</c:v>
                </c:pt>
                <c:pt idx="11">
                  <c:v>975</c:v>
                </c:pt>
                <c:pt idx="12">
                  <c:v>530</c:v>
                </c:pt>
                <c:pt idx="13">
                  <c:v>211</c:v>
                </c:pt>
                <c:pt idx="14">
                  <c:v>132</c:v>
                </c:pt>
                <c:pt idx="15">
                  <c:v>63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86-46BE-A75F-5AA362748530}"/>
            </c:ext>
          </c:extLst>
        </c:ser>
        <c:ser>
          <c:idx val="1"/>
          <c:order val="1"/>
          <c:tx>
            <c:strRef>
              <c:f>'Table 8.69'!$S$62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8.69'!$Y$63:$Y$79</c:f>
              <c:numCache>
                <c:formatCode>#,##0</c:formatCode>
                <c:ptCount val="17"/>
                <c:pt idx="0">
                  <c:v>8</c:v>
                </c:pt>
                <c:pt idx="1">
                  <c:v>358</c:v>
                </c:pt>
                <c:pt idx="2">
                  <c:v>710</c:v>
                </c:pt>
                <c:pt idx="3">
                  <c:v>1045</c:v>
                </c:pt>
                <c:pt idx="4">
                  <c:v>950</c:v>
                </c:pt>
                <c:pt idx="5">
                  <c:v>910</c:v>
                </c:pt>
                <c:pt idx="6">
                  <c:v>965</c:v>
                </c:pt>
                <c:pt idx="7">
                  <c:v>1089</c:v>
                </c:pt>
                <c:pt idx="8">
                  <c:v>1266</c:v>
                </c:pt>
                <c:pt idx="9">
                  <c:v>1225</c:v>
                </c:pt>
                <c:pt idx="10">
                  <c:v>1224</c:v>
                </c:pt>
                <c:pt idx="11">
                  <c:v>888</c:v>
                </c:pt>
                <c:pt idx="12">
                  <c:v>374</c:v>
                </c:pt>
                <c:pt idx="13">
                  <c:v>167</c:v>
                </c:pt>
                <c:pt idx="14">
                  <c:v>101</c:v>
                </c:pt>
                <c:pt idx="15">
                  <c:v>55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86-46BE-A75F-5AA36274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8.69'!$Y$83:$Y$90</c:f>
              <c:numCache>
                <c:formatCode>#,##0</c:formatCode>
                <c:ptCount val="8"/>
                <c:pt idx="0">
                  <c:v>730</c:v>
                </c:pt>
                <c:pt idx="1">
                  <c:v>860</c:v>
                </c:pt>
                <c:pt idx="2">
                  <c:v>1415</c:v>
                </c:pt>
                <c:pt idx="3">
                  <c:v>474</c:v>
                </c:pt>
                <c:pt idx="4">
                  <c:v>246</c:v>
                </c:pt>
                <c:pt idx="5">
                  <c:v>421</c:v>
                </c:pt>
                <c:pt idx="6">
                  <c:v>791</c:v>
                </c:pt>
                <c:pt idx="7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82-4319-BA5B-055BB48017D0}"/>
            </c:ext>
          </c:extLst>
        </c:ser>
        <c:ser>
          <c:idx val="1"/>
          <c:order val="1"/>
          <c:tx>
            <c:strRef>
              <c:f>'Table 8.69'!$S$92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8.69'!$Y$93:$Y$100</c:f>
              <c:numCache>
                <c:formatCode>#,##0</c:formatCode>
                <c:ptCount val="8"/>
                <c:pt idx="0">
                  <c:v>480</c:v>
                </c:pt>
                <c:pt idx="1">
                  <c:v>1639</c:v>
                </c:pt>
                <c:pt idx="2">
                  <c:v>242</c:v>
                </c:pt>
                <c:pt idx="3">
                  <c:v>1095</c:v>
                </c:pt>
                <c:pt idx="4">
                  <c:v>1246</c:v>
                </c:pt>
                <c:pt idx="5">
                  <c:v>739</c:v>
                </c:pt>
                <c:pt idx="6">
                  <c:v>79</c:v>
                </c:pt>
                <c:pt idx="7">
                  <c:v>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82-4319-BA5B-055BB4801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8.7'!$Y$83:$Y$90</c:f>
              <c:numCache>
                <c:formatCode>#,##0</c:formatCode>
                <c:ptCount val="8"/>
                <c:pt idx="0">
                  <c:v>6869</c:v>
                </c:pt>
                <c:pt idx="1">
                  <c:v>6757</c:v>
                </c:pt>
                <c:pt idx="2">
                  <c:v>2117</c:v>
                </c:pt>
                <c:pt idx="3">
                  <c:v>1424</c:v>
                </c:pt>
                <c:pt idx="4">
                  <c:v>1819</c:v>
                </c:pt>
                <c:pt idx="5">
                  <c:v>1659</c:v>
                </c:pt>
                <c:pt idx="6">
                  <c:v>481</c:v>
                </c:pt>
                <c:pt idx="7">
                  <c:v>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C5-4DFD-93A3-B90355AC83E6}"/>
            </c:ext>
          </c:extLst>
        </c:ser>
        <c:ser>
          <c:idx val="1"/>
          <c:order val="1"/>
          <c:tx>
            <c:strRef>
              <c:f>'Table 8.7'!$S$92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8.7'!$Y$93:$Y$100</c:f>
              <c:numCache>
                <c:formatCode>#,##0</c:formatCode>
                <c:ptCount val="8"/>
                <c:pt idx="0">
                  <c:v>3793</c:v>
                </c:pt>
                <c:pt idx="1">
                  <c:v>7859</c:v>
                </c:pt>
                <c:pt idx="2">
                  <c:v>490</c:v>
                </c:pt>
                <c:pt idx="3">
                  <c:v>2176</c:v>
                </c:pt>
                <c:pt idx="4">
                  <c:v>5346</c:v>
                </c:pt>
                <c:pt idx="5">
                  <c:v>2424</c:v>
                </c:pt>
                <c:pt idx="6">
                  <c:v>50</c:v>
                </c:pt>
                <c:pt idx="7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C5-4DFD-93A3-B90355AC8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8.69'!$T$8:$Y$8</c:f>
              <c:numCache>
                <c:formatCode>General</c:formatCode>
                <c:ptCount val="6"/>
                <c:pt idx="0">
                  <c:v>30000</c:v>
                </c:pt>
                <c:pt idx="1">
                  <c:v>31277.11</c:v>
                </c:pt>
                <c:pt idx="2">
                  <c:v>32192.5</c:v>
                </c:pt>
                <c:pt idx="3">
                  <c:v>34633</c:v>
                </c:pt>
                <c:pt idx="4">
                  <c:v>35714.629999999997</c:v>
                </c:pt>
                <c:pt idx="5">
                  <c:v>36039.269999999997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6C-4467-8E6D-07748DADEB7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6C-4467-8E6D-07748DAD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8.70'!$U$4:$Y$4</c:f>
              <c:numCache>
                <c:formatCode>#,##0</c:formatCode>
                <c:ptCount val="5"/>
                <c:pt idx="0">
                  <c:v>25495</c:v>
                </c:pt>
                <c:pt idx="1">
                  <c:v>25713</c:v>
                </c:pt>
                <c:pt idx="2">
                  <c:v>27039</c:v>
                </c:pt>
                <c:pt idx="3">
                  <c:v>27341</c:v>
                </c:pt>
                <c:pt idx="4">
                  <c:v>27899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3-437F-9B21-F8A805D7EC6C}"/>
            </c:ext>
          </c:extLst>
        </c:ser>
        <c:ser>
          <c:idx val="1"/>
          <c:order val="1"/>
          <c:tx>
            <c:strRef>
              <c:f>'Table 8.70'!$S$7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8.70'!$U$7:$Y$7</c:f>
              <c:numCache>
                <c:formatCode>#,##0</c:formatCode>
                <c:ptCount val="5"/>
                <c:pt idx="0">
                  <c:v>18203</c:v>
                </c:pt>
                <c:pt idx="1">
                  <c:v>18352</c:v>
                </c:pt>
                <c:pt idx="2">
                  <c:v>18962</c:v>
                </c:pt>
                <c:pt idx="3">
                  <c:v>19404</c:v>
                </c:pt>
                <c:pt idx="4">
                  <c:v>19441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33-437F-9B21-F8A805D7EC6C}"/>
            </c:ext>
          </c:extLst>
        </c:ser>
        <c:ser>
          <c:idx val="2"/>
          <c:order val="2"/>
          <c:tx>
            <c:strRef>
              <c:f>'Table 8.70'!$S$11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8.70'!$U$11:$Y$11</c:f>
              <c:numCache>
                <c:formatCode>#,##0</c:formatCode>
                <c:ptCount val="5"/>
                <c:pt idx="0">
                  <c:v>22778</c:v>
                </c:pt>
                <c:pt idx="1">
                  <c:v>22936</c:v>
                </c:pt>
                <c:pt idx="2">
                  <c:v>24389</c:v>
                </c:pt>
                <c:pt idx="3">
                  <c:v>24673</c:v>
                </c:pt>
                <c:pt idx="4">
                  <c:v>25177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33-437F-9B21-F8A805D7EC6C}"/>
            </c:ext>
          </c:extLst>
        </c:ser>
        <c:ser>
          <c:idx val="3"/>
          <c:order val="3"/>
          <c:tx>
            <c:strRef>
              <c:f>'Table 8.70'!$S$12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8.70'!$U$12:$Y$12</c:f>
              <c:numCache>
                <c:formatCode>#,##0</c:formatCode>
                <c:ptCount val="5"/>
                <c:pt idx="0">
                  <c:v>2714</c:v>
                </c:pt>
                <c:pt idx="1">
                  <c:v>2777</c:v>
                </c:pt>
                <c:pt idx="2">
                  <c:v>2650</c:v>
                </c:pt>
                <c:pt idx="3">
                  <c:v>2666</c:v>
                </c:pt>
                <c:pt idx="4">
                  <c:v>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33-437F-9B21-F8A805D7E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8.70'!$AA$15:$AA$33</c:f>
              <c:numCache>
                <c:formatCode>0.0%</c:formatCode>
                <c:ptCount val="19"/>
                <c:pt idx="0">
                  <c:v>2.5126348614645685E-2</c:v>
                </c:pt>
                <c:pt idx="1">
                  <c:v>3.5126707050431917E-3</c:v>
                </c:pt>
                <c:pt idx="2">
                  <c:v>9.4877952614789055E-2</c:v>
                </c:pt>
                <c:pt idx="3">
                  <c:v>1.0824760744112693E-2</c:v>
                </c:pt>
                <c:pt idx="4">
                  <c:v>5.1363848166600952E-2</c:v>
                </c:pt>
                <c:pt idx="5">
                  <c:v>2.5448940822251694E-2</c:v>
                </c:pt>
                <c:pt idx="6">
                  <c:v>0.1065629592458511</c:v>
                </c:pt>
                <c:pt idx="7">
                  <c:v>9.6060790709344424E-2</c:v>
                </c:pt>
                <c:pt idx="8">
                  <c:v>2.5843220187103482E-2</c:v>
                </c:pt>
                <c:pt idx="9">
                  <c:v>5.0539445858274494E-3</c:v>
                </c:pt>
                <c:pt idx="10">
                  <c:v>2.8495645005197318E-2</c:v>
                </c:pt>
                <c:pt idx="11">
                  <c:v>1.2688626832502957E-2</c:v>
                </c:pt>
                <c:pt idx="12">
                  <c:v>3.6847198824330622E-2</c:v>
                </c:pt>
                <c:pt idx="13">
                  <c:v>7.1364565038173414E-2</c:v>
                </c:pt>
                <c:pt idx="14">
                  <c:v>5.6740384960034411E-2</c:v>
                </c:pt>
                <c:pt idx="15">
                  <c:v>8.5343560701100399E-2</c:v>
                </c:pt>
                <c:pt idx="16">
                  <c:v>0.12975375461486074</c:v>
                </c:pt>
                <c:pt idx="17">
                  <c:v>2.7850460589985304E-2</c:v>
                </c:pt>
                <c:pt idx="18">
                  <c:v>2.3979354098713216E-2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D1-4E09-AF45-81DC0D1E54A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D1-4E09-AF45-81DC0D1E5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8.70'!$Y$44:$Y$60</c:f>
              <c:numCache>
                <c:formatCode>#,##0</c:formatCode>
                <c:ptCount val="17"/>
                <c:pt idx="0">
                  <c:v>11</c:v>
                </c:pt>
                <c:pt idx="1">
                  <c:v>344</c:v>
                </c:pt>
                <c:pt idx="2">
                  <c:v>1041</c:v>
                </c:pt>
                <c:pt idx="3">
                  <c:v>1543</c:v>
                </c:pt>
                <c:pt idx="4">
                  <c:v>1892</c:v>
                </c:pt>
                <c:pt idx="5">
                  <c:v>1393</c:v>
                </c:pt>
                <c:pt idx="6">
                  <c:v>1142</c:v>
                </c:pt>
                <c:pt idx="7">
                  <c:v>1250</c:v>
                </c:pt>
                <c:pt idx="8">
                  <c:v>1220</c:v>
                </c:pt>
                <c:pt idx="9">
                  <c:v>1236</c:v>
                </c:pt>
                <c:pt idx="10">
                  <c:v>1158</c:v>
                </c:pt>
                <c:pt idx="11">
                  <c:v>930</c:v>
                </c:pt>
                <c:pt idx="12">
                  <c:v>495</c:v>
                </c:pt>
                <c:pt idx="13">
                  <c:v>186</c:v>
                </c:pt>
                <c:pt idx="14">
                  <c:v>93</c:v>
                </c:pt>
                <c:pt idx="15">
                  <c:v>55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60-477C-9207-1BC215875DDF}"/>
            </c:ext>
          </c:extLst>
        </c:ser>
        <c:ser>
          <c:idx val="1"/>
          <c:order val="1"/>
          <c:tx>
            <c:strRef>
              <c:f>'Table 8.70'!$S$62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8.70'!$Y$63:$Y$79</c:f>
              <c:numCache>
                <c:formatCode>#,##0</c:formatCode>
                <c:ptCount val="17"/>
                <c:pt idx="0">
                  <c:v>12</c:v>
                </c:pt>
                <c:pt idx="1">
                  <c:v>454</c:v>
                </c:pt>
                <c:pt idx="2">
                  <c:v>994</c:v>
                </c:pt>
                <c:pt idx="3">
                  <c:v>1428</c:v>
                </c:pt>
                <c:pt idx="4">
                  <c:v>1598</c:v>
                </c:pt>
                <c:pt idx="5">
                  <c:v>1268</c:v>
                </c:pt>
                <c:pt idx="6">
                  <c:v>1239</c:v>
                </c:pt>
                <c:pt idx="7">
                  <c:v>1263</c:v>
                </c:pt>
                <c:pt idx="8">
                  <c:v>1377</c:v>
                </c:pt>
                <c:pt idx="9">
                  <c:v>1400</c:v>
                </c:pt>
                <c:pt idx="10">
                  <c:v>1393</c:v>
                </c:pt>
                <c:pt idx="11">
                  <c:v>810</c:v>
                </c:pt>
                <c:pt idx="12">
                  <c:v>372</c:v>
                </c:pt>
                <c:pt idx="13">
                  <c:v>116</c:v>
                </c:pt>
                <c:pt idx="14">
                  <c:v>73</c:v>
                </c:pt>
                <c:pt idx="15">
                  <c:v>41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60-477C-9207-1BC215875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8.70'!$Y$83:$Y$90</c:f>
              <c:numCache>
                <c:formatCode>#,##0</c:formatCode>
                <c:ptCount val="8"/>
                <c:pt idx="0">
                  <c:v>923</c:v>
                </c:pt>
                <c:pt idx="1">
                  <c:v>1201</c:v>
                </c:pt>
                <c:pt idx="2">
                  <c:v>1701</c:v>
                </c:pt>
                <c:pt idx="3">
                  <c:v>566</c:v>
                </c:pt>
                <c:pt idx="4">
                  <c:v>389</c:v>
                </c:pt>
                <c:pt idx="5">
                  <c:v>670</c:v>
                </c:pt>
                <c:pt idx="6">
                  <c:v>815</c:v>
                </c:pt>
                <c:pt idx="7">
                  <c:v>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02-45A2-B487-BEACDCCE6252}"/>
            </c:ext>
          </c:extLst>
        </c:ser>
        <c:ser>
          <c:idx val="1"/>
          <c:order val="1"/>
          <c:tx>
            <c:strRef>
              <c:f>'Table 8.70'!$S$92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8.70'!$Y$93:$Y$100</c:f>
              <c:numCache>
                <c:formatCode>#,##0</c:formatCode>
                <c:ptCount val="8"/>
                <c:pt idx="0">
                  <c:v>662</c:v>
                </c:pt>
                <c:pt idx="1">
                  <c:v>2062</c:v>
                </c:pt>
                <c:pt idx="2">
                  <c:v>323</c:v>
                </c:pt>
                <c:pt idx="3">
                  <c:v>1364</c:v>
                </c:pt>
                <c:pt idx="4">
                  <c:v>1509</c:v>
                </c:pt>
                <c:pt idx="5">
                  <c:v>1133</c:v>
                </c:pt>
                <c:pt idx="6">
                  <c:v>29</c:v>
                </c:pt>
                <c:pt idx="7">
                  <c:v>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02-45A2-B487-BEACDCCE6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8.70'!$U$8:$Y$8</c:f>
              <c:numCache>
                <c:formatCode>General</c:formatCode>
                <c:ptCount val="5"/>
                <c:pt idx="0">
                  <c:v>29831</c:v>
                </c:pt>
                <c:pt idx="1">
                  <c:v>31005.85</c:v>
                </c:pt>
                <c:pt idx="2">
                  <c:v>33239</c:v>
                </c:pt>
                <c:pt idx="3">
                  <c:v>33602.5</c:v>
                </c:pt>
                <c:pt idx="4">
                  <c:v>35272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42-4906-A50C-2C0C000D070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42-4906-A50C-2C0C000D0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8.70'!$T$4:$Y$4</c:f>
              <c:numCache>
                <c:formatCode>#,##0</c:formatCode>
                <c:ptCount val="6"/>
                <c:pt idx="0">
                  <c:v>25707</c:v>
                </c:pt>
                <c:pt idx="1">
                  <c:v>25495</c:v>
                </c:pt>
                <c:pt idx="2">
                  <c:v>25713</c:v>
                </c:pt>
                <c:pt idx="3">
                  <c:v>27039</c:v>
                </c:pt>
                <c:pt idx="4">
                  <c:v>27341</c:v>
                </c:pt>
                <c:pt idx="5">
                  <c:v>27899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5D-4EB8-B848-B823DA922443}"/>
            </c:ext>
          </c:extLst>
        </c:ser>
        <c:ser>
          <c:idx val="1"/>
          <c:order val="1"/>
          <c:tx>
            <c:strRef>
              <c:f>'Table 8.70'!$S$7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8.70'!$T$7:$Y$7</c:f>
              <c:numCache>
                <c:formatCode>#,##0</c:formatCode>
                <c:ptCount val="6"/>
                <c:pt idx="0">
                  <c:v>18152</c:v>
                </c:pt>
                <c:pt idx="1">
                  <c:v>18203</c:v>
                </c:pt>
                <c:pt idx="2">
                  <c:v>18352</c:v>
                </c:pt>
                <c:pt idx="3">
                  <c:v>18962</c:v>
                </c:pt>
                <c:pt idx="4">
                  <c:v>19404</c:v>
                </c:pt>
                <c:pt idx="5">
                  <c:v>19441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5D-4EB8-B848-B823DA922443}"/>
            </c:ext>
          </c:extLst>
        </c:ser>
        <c:ser>
          <c:idx val="2"/>
          <c:order val="2"/>
          <c:tx>
            <c:strRef>
              <c:f>'Table 8.70'!$S$11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8.70'!$T$11:$Y$11</c:f>
              <c:numCache>
                <c:formatCode>#,##0</c:formatCode>
                <c:ptCount val="6"/>
                <c:pt idx="0">
                  <c:v>22911</c:v>
                </c:pt>
                <c:pt idx="1">
                  <c:v>22778</c:v>
                </c:pt>
                <c:pt idx="2">
                  <c:v>22936</c:v>
                </c:pt>
                <c:pt idx="3">
                  <c:v>24389</c:v>
                </c:pt>
                <c:pt idx="4">
                  <c:v>24673</c:v>
                </c:pt>
                <c:pt idx="5">
                  <c:v>25177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5D-4EB8-B848-B823DA922443}"/>
            </c:ext>
          </c:extLst>
        </c:ser>
        <c:ser>
          <c:idx val="3"/>
          <c:order val="3"/>
          <c:tx>
            <c:strRef>
              <c:f>'Table 8.70'!$S$12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8.70'!$T$12:$Y$12</c:f>
              <c:numCache>
                <c:formatCode>#,##0</c:formatCode>
                <c:ptCount val="6"/>
                <c:pt idx="0">
                  <c:v>2797</c:v>
                </c:pt>
                <c:pt idx="1">
                  <c:v>2714</c:v>
                </c:pt>
                <c:pt idx="2">
                  <c:v>2777</c:v>
                </c:pt>
                <c:pt idx="3">
                  <c:v>2650</c:v>
                </c:pt>
                <c:pt idx="4">
                  <c:v>2666</c:v>
                </c:pt>
                <c:pt idx="5">
                  <c:v>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5D-4EB8-B848-B823DA922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8.70'!$AA$15:$AA$33</c:f>
              <c:numCache>
                <c:formatCode>0.0%</c:formatCode>
                <c:ptCount val="19"/>
                <c:pt idx="0">
                  <c:v>2.5126348614645685E-2</c:v>
                </c:pt>
                <c:pt idx="1">
                  <c:v>3.5126707050431917E-3</c:v>
                </c:pt>
                <c:pt idx="2">
                  <c:v>9.4877952614789055E-2</c:v>
                </c:pt>
                <c:pt idx="3">
                  <c:v>1.0824760744112693E-2</c:v>
                </c:pt>
                <c:pt idx="4">
                  <c:v>5.1363848166600952E-2</c:v>
                </c:pt>
                <c:pt idx="5">
                  <c:v>2.5448940822251694E-2</c:v>
                </c:pt>
                <c:pt idx="6">
                  <c:v>0.1065629592458511</c:v>
                </c:pt>
                <c:pt idx="7">
                  <c:v>9.6060790709344424E-2</c:v>
                </c:pt>
                <c:pt idx="8">
                  <c:v>2.5843220187103482E-2</c:v>
                </c:pt>
                <c:pt idx="9">
                  <c:v>5.0539445858274494E-3</c:v>
                </c:pt>
                <c:pt idx="10">
                  <c:v>2.8495645005197318E-2</c:v>
                </c:pt>
                <c:pt idx="11">
                  <c:v>1.2688626832502957E-2</c:v>
                </c:pt>
                <c:pt idx="12">
                  <c:v>3.6847198824330622E-2</c:v>
                </c:pt>
                <c:pt idx="13">
                  <c:v>7.1364565038173414E-2</c:v>
                </c:pt>
                <c:pt idx="14">
                  <c:v>5.6740384960034411E-2</c:v>
                </c:pt>
                <c:pt idx="15">
                  <c:v>8.5343560701100399E-2</c:v>
                </c:pt>
                <c:pt idx="16">
                  <c:v>0.12975375461486074</c:v>
                </c:pt>
                <c:pt idx="17">
                  <c:v>2.7850460589985304E-2</c:v>
                </c:pt>
                <c:pt idx="18">
                  <c:v>2.3979354098713216E-2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F-41A9-BC27-AC63959272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2F-41A9-BC27-AC6395927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8.70'!$Y$44:$Y$60</c:f>
              <c:numCache>
                <c:formatCode>#,##0</c:formatCode>
                <c:ptCount val="17"/>
                <c:pt idx="0">
                  <c:v>11</c:v>
                </c:pt>
                <c:pt idx="1">
                  <c:v>344</c:v>
                </c:pt>
                <c:pt idx="2">
                  <c:v>1041</c:v>
                </c:pt>
                <c:pt idx="3">
                  <c:v>1543</c:v>
                </c:pt>
                <c:pt idx="4">
                  <c:v>1892</c:v>
                </c:pt>
                <c:pt idx="5">
                  <c:v>1393</c:v>
                </c:pt>
                <c:pt idx="6">
                  <c:v>1142</c:v>
                </c:pt>
                <c:pt idx="7">
                  <c:v>1250</c:v>
                </c:pt>
                <c:pt idx="8">
                  <c:v>1220</c:v>
                </c:pt>
                <c:pt idx="9">
                  <c:v>1236</c:v>
                </c:pt>
                <c:pt idx="10">
                  <c:v>1158</c:v>
                </c:pt>
                <c:pt idx="11">
                  <c:v>930</c:v>
                </c:pt>
                <c:pt idx="12">
                  <c:v>495</c:v>
                </c:pt>
                <c:pt idx="13">
                  <c:v>186</c:v>
                </c:pt>
                <c:pt idx="14">
                  <c:v>93</c:v>
                </c:pt>
                <c:pt idx="15">
                  <c:v>55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87-41E4-9C1F-E600A8535EF2}"/>
            </c:ext>
          </c:extLst>
        </c:ser>
        <c:ser>
          <c:idx val="1"/>
          <c:order val="1"/>
          <c:tx>
            <c:strRef>
              <c:f>'Table 8.70'!$S$62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8.70'!$Y$63:$Y$79</c:f>
              <c:numCache>
                <c:formatCode>#,##0</c:formatCode>
                <c:ptCount val="17"/>
                <c:pt idx="0">
                  <c:v>12</c:v>
                </c:pt>
                <c:pt idx="1">
                  <c:v>454</c:v>
                </c:pt>
                <c:pt idx="2">
                  <c:v>994</c:v>
                </c:pt>
                <c:pt idx="3">
                  <c:v>1428</c:v>
                </c:pt>
                <c:pt idx="4">
                  <c:v>1598</c:v>
                </c:pt>
                <c:pt idx="5">
                  <c:v>1268</c:v>
                </c:pt>
                <c:pt idx="6">
                  <c:v>1239</c:v>
                </c:pt>
                <c:pt idx="7">
                  <c:v>1263</c:v>
                </c:pt>
                <c:pt idx="8">
                  <c:v>1377</c:v>
                </c:pt>
                <c:pt idx="9">
                  <c:v>1400</c:v>
                </c:pt>
                <c:pt idx="10">
                  <c:v>1393</c:v>
                </c:pt>
                <c:pt idx="11">
                  <c:v>810</c:v>
                </c:pt>
                <c:pt idx="12">
                  <c:v>372</c:v>
                </c:pt>
                <c:pt idx="13">
                  <c:v>116</c:v>
                </c:pt>
                <c:pt idx="14">
                  <c:v>73</c:v>
                </c:pt>
                <c:pt idx="15">
                  <c:v>41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87-41E4-9C1F-E600A8535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8.70'!$Y$83:$Y$90</c:f>
              <c:numCache>
                <c:formatCode>#,##0</c:formatCode>
                <c:ptCount val="8"/>
                <c:pt idx="0">
                  <c:v>923</c:v>
                </c:pt>
                <c:pt idx="1">
                  <c:v>1201</c:v>
                </c:pt>
                <c:pt idx="2">
                  <c:v>1701</c:v>
                </c:pt>
                <c:pt idx="3">
                  <c:v>566</c:v>
                </c:pt>
                <c:pt idx="4">
                  <c:v>389</c:v>
                </c:pt>
                <c:pt idx="5">
                  <c:v>670</c:v>
                </c:pt>
                <c:pt idx="6">
                  <c:v>815</c:v>
                </c:pt>
                <c:pt idx="7">
                  <c:v>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AD-4C1B-905D-01FC03AF6364}"/>
            </c:ext>
          </c:extLst>
        </c:ser>
        <c:ser>
          <c:idx val="1"/>
          <c:order val="1"/>
          <c:tx>
            <c:strRef>
              <c:f>'Table 8.70'!$S$92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8.70'!$Y$93:$Y$100</c:f>
              <c:numCache>
                <c:formatCode>#,##0</c:formatCode>
                <c:ptCount val="8"/>
                <c:pt idx="0">
                  <c:v>662</c:v>
                </c:pt>
                <c:pt idx="1">
                  <c:v>2062</c:v>
                </c:pt>
                <c:pt idx="2">
                  <c:v>323</c:v>
                </c:pt>
                <c:pt idx="3">
                  <c:v>1364</c:v>
                </c:pt>
                <c:pt idx="4">
                  <c:v>1509</c:v>
                </c:pt>
                <c:pt idx="5">
                  <c:v>1133</c:v>
                </c:pt>
                <c:pt idx="6">
                  <c:v>29</c:v>
                </c:pt>
                <c:pt idx="7">
                  <c:v>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AD-4C1B-905D-01FC03AF6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8.1'!$AA$15:$AA$33</c:f>
              <c:numCache>
                <c:formatCode>0.0%</c:formatCode>
                <c:ptCount val="19"/>
                <c:pt idx="0">
                  <c:v>8.1655905810862128E-2</c:v>
                </c:pt>
                <c:pt idx="1">
                  <c:v>3.5131029244208126E-3</c:v>
                </c:pt>
                <c:pt idx="2">
                  <c:v>6.4470186099506263E-2</c:v>
                </c:pt>
                <c:pt idx="3">
                  <c:v>9.399924041017851E-3</c:v>
                </c:pt>
                <c:pt idx="4">
                  <c:v>5.8393467527535131E-2</c:v>
                </c:pt>
                <c:pt idx="5">
                  <c:v>1.8325104443600457E-2</c:v>
                </c:pt>
                <c:pt idx="6">
                  <c:v>6.9882263577668066E-2</c:v>
                </c:pt>
                <c:pt idx="7">
                  <c:v>0.11004557538928979</c:v>
                </c:pt>
                <c:pt idx="8">
                  <c:v>3.9118875807064184E-2</c:v>
                </c:pt>
                <c:pt idx="9">
                  <c:v>6.4565134827193312E-3</c:v>
                </c:pt>
                <c:pt idx="10">
                  <c:v>2.3547284466388152E-2</c:v>
                </c:pt>
                <c:pt idx="11">
                  <c:v>1.9559437903532092E-2</c:v>
                </c:pt>
                <c:pt idx="12">
                  <c:v>4.624003038359286E-2</c:v>
                </c:pt>
                <c:pt idx="13">
                  <c:v>4.1682491454614508E-2</c:v>
                </c:pt>
                <c:pt idx="14">
                  <c:v>5.1272312951006455E-2</c:v>
                </c:pt>
                <c:pt idx="15">
                  <c:v>7.3300417774401827E-2</c:v>
                </c:pt>
                <c:pt idx="16">
                  <c:v>9.9981010254462585E-2</c:v>
                </c:pt>
                <c:pt idx="17">
                  <c:v>3.1333080136726171E-2</c:v>
                </c:pt>
                <c:pt idx="18">
                  <c:v>2.3642233194075199E-2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1-45F8-B3EB-B72963499F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1-45F8-B3EB-B72963499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8.7'!$T$8:$Y$8</c:f>
              <c:numCache>
                <c:formatCode>General</c:formatCode>
                <c:ptCount val="6"/>
                <c:pt idx="0">
                  <c:v>42313.23</c:v>
                </c:pt>
                <c:pt idx="1">
                  <c:v>42973.16</c:v>
                </c:pt>
                <c:pt idx="2">
                  <c:v>44170.7</c:v>
                </c:pt>
                <c:pt idx="3">
                  <c:v>45973</c:v>
                </c:pt>
                <c:pt idx="4">
                  <c:v>48011.28</c:v>
                </c:pt>
                <c:pt idx="5">
                  <c:v>49400.14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15-4928-9F7C-BAD680AC64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15-4928-9F7C-BAD680AC6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8.70'!$T$8:$Y$8</c:f>
              <c:numCache>
                <c:formatCode>General</c:formatCode>
                <c:ptCount val="6"/>
                <c:pt idx="0">
                  <c:v>29181.33</c:v>
                </c:pt>
                <c:pt idx="1">
                  <c:v>29831</c:v>
                </c:pt>
                <c:pt idx="2">
                  <c:v>31005.85</c:v>
                </c:pt>
                <c:pt idx="3">
                  <c:v>33239</c:v>
                </c:pt>
                <c:pt idx="4">
                  <c:v>33602.5</c:v>
                </c:pt>
                <c:pt idx="5">
                  <c:v>35272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99-4FA6-9483-C5553CE437E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99-4FA6-9483-C5553CE43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8.71'!$U$4:$Y$4</c:f>
              <c:numCache>
                <c:formatCode>#,##0</c:formatCode>
                <c:ptCount val="5"/>
                <c:pt idx="0">
                  <c:v>29620</c:v>
                </c:pt>
                <c:pt idx="1">
                  <c:v>29668</c:v>
                </c:pt>
                <c:pt idx="2">
                  <c:v>29996</c:v>
                </c:pt>
                <c:pt idx="3">
                  <c:v>29776</c:v>
                </c:pt>
                <c:pt idx="4">
                  <c:v>30685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53-4D0B-ACE2-B18D335817AD}"/>
            </c:ext>
          </c:extLst>
        </c:ser>
        <c:ser>
          <c:idx val="1"/>
          <c:order val="1"/>
          <c:tx>
            <c:strRef>
              <c:f>'Table 8.71'!$S$7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8.71'!$U$7:$Y$7</c:f>
              <c:numCache>
                <c:formatCode>#,##0</c:formatCode>
                <c:ptCount val="5"/>
                <c:pt idx="0">
                  <c:v>21098</c:v>
                </c:pt>
                <c:pt idx="1">
                  <c:v>21146</c:v>
                </c:pt>
                <c:pt idx="2">
                  <c:v>21491</c:v>
                </c:pt>
                <c:pt idx="3">
                  <c:v>21457</c:v>
                </c:pt>
                <c:pt idx="4">
                  <c:v>21769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53-4D0B-ACE2-B18D335817AD}"/>
            </c:ext>
          </c:extLst>
        </c:ser>
        <c:ser>
          <c:idx val="2"/>
          <c:order val="2"/>
          <c:tx>
            <c:strRef>
              <c:f>'Table 8.71'!$S$11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8.71'!$U$11:$Y$11</c:f>
              <c:numCache>
                <c:formatCode>#,##0</c:formatCode>
                <c:ptCount val="5"/>
                <c:pt idx="0">
                  <c:v>24919</c:v>
                </c:pt>
                <c:pt idx="1">
                  <c:v>25014</c:v>
                </c:pt>
                <c:pt idx="2">
                  <c:v>25401</c:v>
                </c:pt>
                <c:pt idx="3">
                  <c:v>25215</c:v>
                </c:pt>
                <c:pt idx="4">
                  <c:v>25998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53-4D0B-ACE2-B18D335817AD}"/>
            </c:ext>
          </c:extLst>
        </c:ser>
        <c:ser>
          <c:idx val="3"/>
          <c:order val="3"/>
          <c:tx>
            <c:strRef>
              <c:f>'Table 8.71'!$S$12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8.71'!$U$12:$Y$12</c:f>
              <c:numCache>
                <c:formatCode>#,##0</c:formatCode>
                <c:ptCount val="5"/>
                <c:pt idx="0">
                  <c:v>4700</c:v>
                </c:pt>
                <c:pt idx="1">
                  <c:v>4651</c:v>
                </c:pt>
                <c:pt idx="2">
                  <c:v>4593</c:v>
                </c:pt>
                <c:pt idx="3">
                  <c:v>4561</c:v>
                </c:pt>
                <c:pt idx="4">
                  <c:v>4687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53-4D0B-ACE2-B18D33581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8.71'!$AA$15:$AA$33</c:f>
              <c:numCache>
                <c:formatCode>0.0%</c:formatCode>
                <c:ptCount val="19"/>
                <c:pt idx="0">
                  <c:v>8.2939547009939704E-2</c:v>
                </c:pt>
                <c:pt idx="1">
                  <c:v>1.7044158383575037E-2</c:v>
                </c:pt>
                <c:pt idx="2">
                  <c:v>6.299494867198957E-2</c:v>
                </c:pt>
                <c:pt idx="3">
                  <c:v>1.2677203845527131E-2</c:v>
                </c:pt>
                <c:pt idx="4">
                  <c:v>6.3972625061104779E-2</c:v>
                </c:pt>
                <c:pt idx="5">
                  <c:v>1.8966921948834935E-2</c:v>
                </c:pt>
                <c:pt idx="6">
                  <c:v>8.5970343816196837E-2</c:v>
                </c:pt>
                <c:pt idx="7">
                  <c:v>6.309271631090109E-2</c:v>
                </c:pt>
                <c:pt idx="8">
                  <c:v>2.5517353755906795E-2</c:v>
                </c:pt>
                <c:pt idx="9">
                  <c:v>4.2040084731953722E-3</c:v>
                </c:pt>
                <c:pt idx="10">
                  <c:v>2.8841453478898483E-2</c:v>
                </c:pt>
                <c:pt idx="11">
                  <c:v>1.3328988104937265E-2</c:v>
                </c:pt>
                <c:pt idx="12">
                  <c:v>4.1192765194720544E-2</c:v>
                </c:pt>
                <c:pt idx="13">
                  <c:v>6.3386019227635648E-2</c:v>
                </c:pt>
                <c:pt idx="14">
                  <c:v>6.8437347238064203E-2</c:v>
                </c:pt>
                <c:pt idx="15">
                  <c:v>8.4797132149258589E-2</c:v>
                </c:pt>
                <c:pt idx="16">
                  <c:v>9.7311389929933198E-2</c:v>
                </c:pt>
                <c:pt idx="17">
                  <c:v>1.2090598012058008E-2</c:v>
                </c:pt>
                <c:pt idx="18">
                  <c:v>2.9884308293954703E-2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F2-4718-9908-F2C6B2C5B81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F2-4718-9908-F2C6B2C5B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8.71'!$Y$44:$Y$60</c:f>
              <c:numCache>
                <c:formatCode>#,##0</c:formatCode>
                <c:ptCount val="17"/>
                <c:pt idx="0">
                  <c:v>4</c:v>
                </c:pt>
                <c:pt idx="1">
                  <c:v>286</c:v>
                </c:pt>
                <c:pt idx="2">
                  <c:v>860</c:v>
                </c:pt>
                <c:pt idx="3">
                  <c:v>1448</c:v>
                </c:pt>
                <c:pt idx="4">
                  <c:v>1587</c:v>
                </c:pt>
                <c:pt idx="5">
                  <c:v>1638</c:v>
                </c:pt>
                <c:pt idx="6">
                  <c:v>1396</c:v>
                </c:pt>
                <c:pt idx="7">
                  <c:v>1348</c:v>
                </c:pt>
                <c:pt idx="8">
                  <c:v>1426</c:v>
                </c:pt>
                <c:pt idx="9">
                  <c:v>1537</c:v>
                </c:pt>
                <c:pt idx="10">
                  <c:v>1619</c:v>
                </c:pt>
                <c:pt idx="11">
                  <c:v>1259</c:v>
                </c:pt>
                <c:pt idx="12">
                  <c:v>752</c:v>
                </c:pt>
                <c:pt idx="13">
                  <c:v>280</c:v>
                </c:pt>
                <c:pt idx="14">
                  <c:v>143</c:v>
                </c:pt>
                <c:pt idx="15">
                  <c:v>62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11-4E4B-8B7E-9CFFFEF0A0D7}"/>
            </c:ext>
          </c:extLst>
        </c:ser>
        <c:ser>
          <c:idx val="1"/>
          <c:order val="1"/>
          <c:tx>
            <c:strRef>
              <c:f>'Table 8.71'!$S$62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8.71'!$Y$63:$Y$79</c:f>
              <c:numCache>
                <c:formatCode>#,##0</c:formatCode>
                <c:ptCount val="17"/>
                <c:pt idx="0">
                  <c:v>10</c:v>
                </c:pt>
                <c:pt idx="1">
                  <c:v>442</c:v>
                </c:pt>
                <c:pt idx="2">
                  <c:v>937</c:v>
                </c:pt>
                <c:pt idx="3">
                  <c:v>1319</c:v>
                </c:pt>
                <c:pt idx="4">
                  <c:v>1544</c:v>
                </c:pt>
                <c:pt idx="5">
                  <c:v>1367</c:v>
                </c:pt>
                <c:pt idx="6">
                  <c:v>1297</c:v>
                </c:pt>
                <c:pt idx="7">
                  <c:v>1330</c:v>
                </c:pt>
                <c:pt idx="8">
                  <c:v>1596</c:v>
                </c:pt>
                <c:pt idx="9">
                  <c:v>1557</c:v>
                </c:pt>
                <c:pt idx="10">
                  <c:v>1563</c:v>
                </c:pt>
                <c:pt idx="11">
                  <c:v>1135</c:v>
                </c:pt>
                <c:pt idx="12">
                  <c:v>516</c:v>
                </c:pt>
                <c:pt idx="13">
                  <c:v>171</c:v>
                </c:pt>
                <c:pt idx="14">
                  <c:v>102</c:v>
                </c:pt>
                <c:pt idx="15">
                  <c:v>62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11-4E4B-8B7E-9CFFFEF0A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8.71'!$Y$83:$Y$90</c:f>
              <c:numCache>
                <c:formatCode>#,##0</c:formatCode>
                <c:ptCount val="8"/>
                <c:pt idx="0">
                  <c:v>1129</c:v>
                </c:pt>
                <c:pt idx="1">
                  <c:v>988</c:v>
                </c:pt>
                <c:pt idx="2">
                  <c:v>2258</c:v>
                </c:pt>
                <c:pt idx="3">
                  <c:v>592</c:v>
                </c:pt>
                <c:pt idx="4">
                  <c:v>354</c:v>
                </c:pt>
                <c:pt idx="5">
                  <c:v>416</c:v>
                </c:pt>
                <c:pt idx="6">
                  <c:v>1107</c:v>
                </c:pt>
                <c:pt idx="7">
                  <c:v>1670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9C-47A3-A8E8-171833E0C294}"/>
            </c:ext>
          </c:extLst>
        </c:ser>
        <c:ser>
          <c:idx val="1"/>
          <c:order val="1"/>
          <c:tx>
            <c:strRef>
              <c:f>'Table 8.71'!$S$92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8.71'!$Y$93:$Y$100</c:f>
              <c:numCache>
                <c:formatCode>#,##0</c:formatCode>
                <c:ptCount val="8"/>
                <c:pt idx="0">
                  <c:v>765</c:v>
                </c:pt>
                <c:pt idx="1">
                  <c:v>1998</c:v>
                </c:pt>
                <c:pt idx="2">
                  <c:v>362</c:v>
                </c:pt>
                <c:pt idx="3">
                  <c:v>1509</c:v>
                </c:pt>
                <c:pt idx="4">
                  <c:v>1533</c:v>
                </c:pt>
                <c:pt idx="5">
                  <c:v>990</c:v>
                </c:pt>
                <c:pt idx="6">
                  <c:v>79</c:v>
                </c:pt>
                <c:pt idx="7">
                  <c:v>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9C-47A3-A8E8-171833E0C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8.71'!$U$8:$Y$8</c:f>
              <c:numCache>
                <c:formatCode>General</c:formatCode>
                <c:ptCount val="5"/>
                <c:pt idx="0">
                  <c:v>35431</c:v>
                </c:pt>
                <c:pt idx="1">
                  <c:v>36149.040000000001</c:v>
                </c:pt>
                <c:pt idx="2">
                  <c:v>38291</c:v>
                </c:pt>
                <c:pt idx="3">
                  <c:v>39000</c:v>
                </c:pt>
                <c:pt idx="4">
                  <c:v>38725.97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17-466E-9B3C-C705921BA2C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17-466E-9B3C-C705921BA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8.71'!$T$4:$Y$4</c:f>
              <c:numCache>
                <c:formatCode>#,##0</c:formatCode>
                <c:ptCount val="6"/>
                <c:pt idx="0">
                  <c:v>29199</c:v>
                </c:pt>
                <c:pt idx="1">
                  <c:v>29620</c:v>
                </c:pt>
                <c:pt idx="2">
                  <c:v>29668</c:v>
                </c:pt>
                <c:pt idx="3">
                  <c:v>29996</c:v>
                </c:pt>
                <c:pt idx="4">
                  <c:v>29776</c:v>
                </c:pt>
                <c:pt idx="5">
                  <c:v>30685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4E-4BCA-92E5-36CEC4EBC869}"/>
            </c:ext>
          </c:extLst>
        </c:ser>
        <c:ser>
          <c:idx val="1"/>
          <c:order val="1"/>
          <c:tx>
            <c:strRef>
              <c:f>'Table 8.71'!$S$7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8.71'!$T$7:$Y$7</c:f>
              <c:numCache>
                <c:formatCode>#,##0</c:formatCode>
                <c:ptCount val="6"/>
                <c:pt idx="0">
                  <c:v>21004</c:v>
                </c:pt>
                <c:pt idx="1">
                  <c:v>21098</c:v>
                </c:pt>
                <c:pt idx="2">
                  <c:v>21146</c:v>
                </c:pt>
                <c:pt idx="3">
                  <c:v>21491</c:v>
                </c:pt>
                <c:pt idx="4">
                  <c:v>21457</c:v>
                </c:pt>
                <c:pt idx="5">
                  <c:v>21769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4E-4BCA-92E5-36CEC4EBC869}"/>
            </c:ext>
          </c:extLst>
        </c:ser>
        <c:ser>
          <c:idx val="2"/>
          <c:order val="2"/>
          <c:tx>
            <c:strRef>
              <c:f>'Table 8.71'!$S$11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8.71'!$T$11:$Y$11</c:f>
              <c:numCache>
                <c:formatCode>#,##0</c:formatCode>
                <c:ptCount val="6"/>
                <c:pt idx="0">
                  <c:v>24418</c:v>
                </c:pt>
                <c:pt idx="1">
                  <c:v>24919</c:v>
                </c:pt>
                <c:pt idx="2">
                  <c:v>25014</c:v>
                </c:pt>
                <c:pt idx="3">
                  <c:v>25401</c:v>
                </c:pt>
                <c:pt idx="4">
                  <c:v>25215</c:v>
                </c:pt>
                <c:pt idx="5">
                  <c:v>25998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4E-4BCA-92E5-36CEC4EBC869}"/>
            </c:ext>
          </c:extLst>
        </c:ser>
        <c:ser>
          <c:idx val="3"/>
          <c:order val="3"/>
          <c:tx>
            <c:strRef>
              <c:f>'Table 8.71'!$S$12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8.71'!$T$12:$Y$12</c:f>
              <c:numCache>
                <c:formatCode>#,##0</c:formatCode>
                <c:ptCount val="6"/>
                <c:pt idx="0">
                  <c:v>4783</c:v>
                </c:pt>
                <c:pt idx="1">
                  <c:v>4700</c:v>
                </c:pt>
                <c:pt idx="2">
                  <c:v>4651</c:v>
                </c:pt>
                <c:pt idx="3">
                  <c:v>4593</c:v>
                </c:pt>
                <c:pt idx="4">
                  <c:v>4561</c:v>
                </c:pt>
                <c:pt idx="5">
                  <c:v>4687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4E-4BCA-92E5-36CEC4EBC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8.71'!$AA$15:$AA$33</c:f>
              <c:numCache>
                <c:formatCode>0.0%</c:formatCode>
                <c:ptCount val="19"/>
                <c:pt idx="0">
                  <c:v>8.2939547009939704E-2</c:v>
                </c:pt>
                <c:pt idx="1">
                  <c:v>1.7044158383575037E-2</c:v>
                </c:pt>
                <c:pt idx="2">
                  <c:v>6.299494867198957E-2</c:v>
                </c:pt>
                <c:pt idx="3">
                  <c:v>1.2677203845527131E-2</c:v>
                </c:pt>
                <c:pt idx="4">
                  <c:v>6.3972625061104779E-2</c:v>
                </c:pt>
                <c:pt idx="5">
                  <c:v>1.8966921948834935E-2</c:v>
                </c:pt>
                <c:pt idx="6">
                  <c:v>8.5970343816196837E-2</c:v>
                </c:pt>
                <c:pt idx="7">
                  <c:v>6.309271631090109E-2</c:v>
                </c:pt>
                <c:pt idx="8">
                  <c:v>2.5517353755906795E-2</c:v>
                </c:pt>
                <c:pt idx="9">
                  <c:v>4.2040084731953722E-3</c:v>
                </c:pt>
                <c:pt idx="10">
                  <c:v>2.8841453478898483E-2</c:v>
                </c:pt>
                <c:pt idx="11">
                  <c:v>1.3328988104937265E-2</c:v>
                </c:pt>
                <c:pt idx="12">
                  <c:v>4.1192765194720544E-2</c:v>
                </c:pt>
                <c:pt idx="13">
                  <c:v>6.3386019227635648E-2</c:v>
                </c:pt>
                <c:pt idx="14">
                  <c:v>6.8437347238064203E-2</c:v>
                </c:pt>
                <c:pt idx="15">
                  <c:v>8.4797132149258589E-2</c:v>
                </c:pt>
                <c:pt idx="16">
                  <c:v>9.7311389929933198E-2</c:v>
                </c:pt>
                <c:pt idx="17">
                  <c:v>1.2090598012058008E-2</c:v>
                </c:pt>
                <c:pt idx="18">
                  <c:v>2.9884308293954703E-2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E-4379-A0C4-7F5E424240A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E-4379-A0C4-7F5E4242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8.71'!$Y$44:$Y$60</c:f>
              <c:numCache>
                <c:formatCode>#,##0</c:formatCode>
                <c:ptCount val="17"/>
                <c:pt idx="0">
                  <c:v>4</c:v>
                </c:pt>
                <c:pt idx="1">
                  <c:v>286</c:v>
                </c:pt>
                <c:pt idx="2">
                  <c:v>860</c:v>
                </c:pt>
                <c:pt idx="3">
                  <c:v>1448</c:v>
                </c:pt>
                <c:pt idx="4">
                  <c:v>1587</c:v>
                </c:pt>
                <c:pt idx="5">
                  <c:v>1638</c:v>
                </c:pt>
                <c:pt idx="6">
                  <c:v>1396</c:v>
                </c:pt>
                <c:pt idx="7">
                  <c:v>1348</c:v>
                </c:pt>
                <c:pt idx="8">
                  <c:v>1426</c:v>
                </c:pt>
                <c:pt idx="9">
                  <c:v>1537</c:v>
                </c:pt>
                <c:pt idx="10">
                  <c:v>1619</c:v>
                </c:pt>
                <c:pt idx="11">
                  <c:v>1259</c:v>
                </c:pt>
                <c:pt idx="12">
                  <c:v>752</c:v>
                </c:pt>
                <c:pt idx="13">
                  <c:v>280</c:v>
                </c:pt>
                <c:pt idx="14">
                  <c:v>143</c:v>
                </c:pt>
                <c:pt idx="15">
                  <c:v>62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B-4608-8915-1A10B3AD60E9}"/>
            </c:ext>
          </c:extLst>
        </c:ser>
        <c:ser>
          <c:idx val="1"/>
          <c:order val="1"/>
          <c:tx>
            <c:strRef>
              <c:f>'Table 8.71'!$S$62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8.71'!$Y$63:$Y$79</c:f>
              <c:numCache>
                <c:formatCode>#,##0</c:formatCode>
                <c:ptCount val="17"/>
                <c:pt idx="0">
                  <c:v>10</c:v>
                </c:pt>
                <c:pt idx="1">
                  <c:v>442</c:v>
                </c:pt>
                <c:pt idx="2">
                  <c:v>937</c:v>
                </c:pt>
                <c:pt idx="3">
                  <c:v>1319</c:v>
                </c:pt>
                <c:pt idx="4">
                  <c:v>1544</c:v>
                </c:pt>
                <c:pt idx="5">
                  <c:v>1367</c:v>
                </c:pt>
                <c:pt idx="6">
                  <c:v>1297</c:v>
                </c:pt>
                <c:pt idx="7">
                  <c:v>1330</c:v>
                </c:pt>
                <c:pt idx="8">
                  <c:v>1596</c:v>
                </c:pt>
                <c:pt idx="9">
                  <c:v>1557</c:v>
                </c:pt>
                <c:pt idx="10">
                  <c:v>1563</c:v>
                </c:pt>
                <c:pt idx="11">
                  <c:v>1135</c:v>
                </c:pt>
                <c:pt idx="12">
                  <c:v>516</c:v>
                </c:pt>
                <c:pt idx="13">
                  <c:v>171</c:v>
                </c:pt>
                <c:pt idx="14">
                  <c:v>102</c:v>
                </c:pt>
                <c:pt idx="15">
                  <c:v>62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0B-4608-8915-1A10B3AD6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8.71'!$Y$83:$Y$90</c:f>
              <c:numCache>
                <c:formatCode>#,##0</c:formatCode>
                <c:ptCount val="8"/>
                <c:pt idx="0">
                  <c:v>1129</c:v>
                </c:pt>
                <c:pt idx="1">
                  <c:v>988</c:v>
                </c:pt>
                <c:pt idx="2">
                  <c:v>2258</c:v>
                </c:pt>
                <c:pt idx="3">
                  <c:v>592</c:v>
                </c:pt>
                <c:pt idx="4">
                  <c:v>354</c:v>
                </c:pt>
                <c:pt idx="5">
                  <c:v>416</c:v>
                </c:pt>
                <c:pt idx="6">
                  <c:v>1107</c:v>
                </c:pt>
                <c:pt idx="7">
                  <c:v>1670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E-4519-91A1-59FF6E6676EA}"/>
            </c:ext>
          </c:extLst>
        </c:ser>
        <c:ser>
          <c:idx val="1"/>
          <c:order val="1"/>
          <c:tx>
            <c:strRef>
              <c:f>'Table 8.71'!$S$92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8.71'!$Y$93:$Y$100</c:f>
              <c:numCache>
                <c:formatCode>#,##0</c:formatCode>
                <c:ptCount val="8"/>
                <c:pt idx="0">
                  <c:v>765</c:v>
                </c:pt>
                <c:pt idx="1">
                  <c:v>1998</c:v>
                </c:pt>
                <c:pt idx="2">
                  <c:v>362</c:v>
                </c:pt>
                <c:pt idx="3">
                  <c:v>1509</c:v>
                </c:pt>
                <c:pt idx="4">
                  <c:v>1533</c:v>
                </c:pt>
                <c:pt idx="5">
                  <c:v>990</c:v>
                </c:pt>
                <c:pt idx="6">
                  <c:v>79</c:v>
                </c:pt>
                <c:pt idx="7">
                  <c:v>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E-4519-91A1-59FF6E667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8.8'!$U$4:$Y$4</c:f>
              <c:numCache>
                <c:formatCode>#,##0</c:formatCode>
                <c:ptCount val="5"/>
                <c:pt idx="0">
                  <c:v>10351</c:v>
                </c:pt>
                <c:pt idx="1">
                  <c:v>10009</c:v>
                </c:pt>
                <c:pt idx="2">
                  <c:v>10097</c:v>
                </c:pt>
                <c:pt idx="3">
                  <c:v>9904</c:v>
                </c:pt>
                <c:pt idx="4">
                  <c:v>9907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BD-46F9-8834-4820CDF16E22}"/>
            </c:ext>
          </c:extLst>
        </c:ser>
        <c:ser>
          <c:idx val="1"/>
          <c:order val="1"/>
          <c:tx>
            <c:strRef>
              <c:f>'Table 8.8'!$S$7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8.8'!$U$7:$Y$7</c:f>
              <c:numCache>
                <c:formatCode>#,##0</c:formatCode>
                <c:ptCount val="5"/>
                <c:pt idx="0">
                  <c:v>7199</c:v>
                </c:pt>
                <c:pt idx="1">
                  <c:v>7100</c:v>
                </c:pt>
                <c:pt idx="2">
                  <c:v>7077</c:v>
                </c:pt>
                <c:pt idx="3">
                  <c:v>6910</c:v>
                </c:pt>
                <c:pt idx="4">
                  <c:v>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BD-46F9-8834-4820CDF16E22}"/>
            </c:ext>
          </c:extLst>
        </c:ser>
        <c:ser>
          <c:idx val="2"/>
          <c:order val="2"/>
          <c:tx>
            <c:strRef>
              <c:f>'Table 8.8'!$S$11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8.8'!$U$11:$Y$11</c:f>
              <c:numCache>
                <c:formatCode>#,##0</c:formatCode>
                <c:ptCount val="5"/>
                <c:pt idx="0">
                  <c:v>8598</c:v>
                </c:pt>
                <c:pt idx="1">
                  <c:v>8268</c:v>
                </c:pt>
                <c:pt idx="2">
                  <c:v>8360</c:v>
                </c:pt>
                <c:pt idx="3">
                  <c:v>8245</c:v>
                </c:pt>
                <c:pt idx="4">
                  <c:v>8246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BD-46F9-8834-4820CDF16E22}"/>
            </c:ext>
          </c:extLst>
        </c:ser>
        <c:ser>
          <c:idx val="3"/>
          <c:order val="3"/>
          <c:tx>
            <c:strRef>
              <c:f>'Table 8.8'!$S$12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8.8'!$U$12:$Y$12</c:f>
              <c:numCache>
                <c:formatCode>#,##0</c:formatCode>
                <c:ptCount val="5"/>
                <c:pt idx="0">
                  <c:v>1755</c:v>
                </c:pt>
                <c:pt idx="1">
                  <c:v>1747</c:v>
                </c:pt>
                <c:pt idx="2">
                  <c:v>1740</c:v>
                </c:pt>
                <c:pt idx="3">
                  <c:v>1659</c:v>
                </c:pt>
                <c:pt idx="4">
                  <c:v>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BD-46F9-8834-4820CDF16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8.71'!$T$8:$Y$8</c:f>
              <c:numCache>
                <c:formatCode>General</c:formatCode>
                <c:ptCount val="6"/>
                <c:pt idx="0">
                  <c:v>34589</c:v>
                </c:pt>
                <c:pt idx="1">
                  <c:v>35431</c:v>
                </c:pt>
                <c:pt idx="2">
                  <c:v>36149.040000000001</c:v>
                </c:pt>
                <c:pt idx="3">
                  <c:v>38291</c:v>
                </c:pt>
                <c:pt idx="4">
                  <c:v>39000</c:v>
                </c:pt>
                <c:pt idx="5">
                  <c:v>38725.97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9E-4269-98AB-5B8A5951099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9E-4269-98AB-5B8A59510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8.72'!$U$4:$Y$4</c:f>
              <c:numCache>
                <c:formatCode>#,##0</c:formatCode>
                <c:ptCount val="5"/>
                <c:pt idx="0">
                  <c:v>3688</c:v>
                </c:pt>
                <c:pt idx="1">
                  <c:v>3561</c:v>
                </c:pt>
                <c:pt idx="2">
                  <c:v>3524</c:v>
                </c:pt>
                <c:pt idx="3">
                  <c:v>3294</c:v>
                </c:pt>
                <c:pt idx="4">
                  <c:v>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88-4851-B8E3-3C1110DFAF9E}"/>
            </c:ext>
          </c:extLst>
        </c:ser>
        <c:ser>
          <c:idx val="1"/>
          <c:order val="1"/>
          <c:tx>
            <c:strRef>
              <c:f>'Table 8.72'!$S$7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8.72'!$U$7:$Y$7</c:f>
              <c:numCache>
                <c:formatCode>#,##0</c:formatCode>
                <c:ptCount val="5"/>
                <c:pt idx="0">
                  <c:v>2229</c:v>
                </c:pt>
                <c:pt idx="1">
                  <c:v>2190</c:v>
                </c:pt>
                <c:pt idx="2">
                  <c:v>2180</c:v>
                </c:pt>
                <c:pt idx="3">
                  <c:v>2051</c:v>
                </c:pt>
                <c:pt idx="4">
                  <c:v>2176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88-4851-B8E3-3C1110DFAF9E}"/>
            </c:ext>
          </c:extLst>
        </c:ser>
        <c:ser>
          <c:idx val="2"/>
          <c:order val="2"/>
          <c:tx>
            <c:strRef>
              <c:f>'Table 8.72'!$S$11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8.72'!$U$11:$Y$11</c:f>
              <c:numCache>
                <c:formatCode>#,##0</c:formatCode>
                <c:ptCount val="5"/>
                <c:pt idx="0">
                  <c:v>2620</c:v>
                </c:pt>
                <c:pt idx="1">
                  <c:v>2505</c:v>
                </c:pt>
                <c:pt idx="2">
                  <c:v>2489</c:v>
                </c:pt>
                <c:pt idx="3">
                  <c:v>2375</c:v>
                </c:pt>
                <c:pt idx="4">
                  <c:v>2572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88-4851-B8E3-3C1110DFAF9E}"/>
            </c:ext>
          </c:extLst>
        </c:ser>
        <c:ser>
          <c:idx val="3"/>
          <c:order val="3"/>
          <c:tx>
            <c:strRef>
              <c:f>'Table 8.72'!$S$12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8.72'!$U$12:$Y$12</c:f>
              <c:numCache>
                <c:formatCode>#,##0</c:formatCode>
                <c:ptCount val="5"/>
                <c:pt idx="0">
                  <c:v>1070</c:v>
                </c:pt>
                <c:pt idx="1">
                  <c:v>1054</c:v>
                </c:pt>
                <c:pt idx="2">
                  <c:v>1037</c:v>
                </c:pt>
                <c:pt idx="3">
                  <c:v>918</c:v>
                </c:pt>
                <c:pt idx="4">
                  <c:v>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88-4851-B8E3-3C1110DFA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8.72'!$AA$15:$AA$33</c:f>
              <c:numCache>
                <c:formatCode>0.0%</c:formatCode>
                <c:ptCount val="19"/>
                <c:pt idx="0">
                  <c:v>0.25843323111235017</c:v>
                </c:pt>
                <c:pt idx="1">
                  <c:v>3.0666294954000556E-3</c:v>
                </c:pt>
                <c:pt idx="2">
                  <c:v>1.9793699470309453E-2</c:v>
                </c:pt>
                <c:pt idx="3">
                  <c:v>1.6727069974909396E-3</c:v>
                </c:pt>
                <c:pt idx="4">
                  <c:v>3.0387510454418735E-2</c:v>
                </c:pt>
                <c:pt idx="5">
                  <c:v>1.6448285475327572E-2</c:v>
                </c:pt>
                <c:pt idx="6">
                  <c:v>4.8508502927237247E-2</c:v>
                </c:pt>
                <c:pt idx="7">
                  <c:v>2.2581544466127684E-2</c:v>
                </c:pt>
                <c:pt idx="8">
                  <c:v>3.9866183440200723E-2</c:v>
                </c:pt>
                <c:pt idx="9">
                  <c:v>4.1817674937273484E-3</c:v>
                </c:pt>
                <c:pt idx="10">
                  <c:v>1.6727069974909393E-2</c:v>
                </c:pt>
                <c:pt idx="11">
                  <c:v>8.921103986618344E-3</c:v>
                </c:pt>
                <c:pt idx="12">
                  <c:v>1.8957345971563982E-2</c:v>
                </c:pt>
                <c:pt idx="13">
                  <c:v>3.1223863953164205E-2</c:v>
                </c:pt>
                <c:pt idx="14">
                  <c:v>5.4084192918873709E-2</c:v>
                </c:pt>
                <c:pt idx="15">
                  <c:v>5.6035684415946474E-2</c:v>
                </c:pt>
                <c:pt idx="16">
                  <c:v>8.9489824365765261E-2</c:v>
                </c:pt>
                <c:pt idx="17">
                  <c:v>8.3635349874546967E-3</c:v>
                </c:pt>
                <c:pt idx="18">
                  <c:v>1.2266517981600222E-2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73-4A43-B96D-DA9CA14F3D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73-4A43-B96D-DA9CA14F3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8.72'!$Y$44:$Y$60</c:f>
              <c:numCache>
                <c:formatCode>#,##0</c:formatCode>
                <c:ptCount val="17"/>
                <c:pt idx="0">
                  <c:v>6</c:v>
                </c:pt>
                <c:pt idx="1">
                  <c:v>49</c:v>
                </c:pt>
                <c:pt idx="2">
                  <c:v>164</c:v>
                </c:pt>
                <c:pt idx="3">
                  <c:v>139</c:v>
                </c:pt>
                <c:pt idx="4">
                  <c:v>198</c:v>
                </c:pt>
                <c:pt idx="5">
                  <c:v>137</c:v>
                </c:pt>
                <c:pt idx="6">
                  <c:v>122</c:v>
                </c:pt>
                <c:pt idx="7">
                  <c:v>125</c:v>
                </c:pt>
                <c:pt idx="8">
                  <c:v>186</c:v>
                </c:pt>
                <c:pt idx="9">
                  <c:v>192</c:v>
                </c:pt>
                <c:pt idx="10">
                  <c:v>216</c:v>
                </c:pt>
                <c:pt idx="11">
                  <c:v>161</c:v>
                </c:pt>
                <c:pt idx="12">
                  <c:v>106</c:v>
                </c:pt>
                <c:pt idx="13">
                  <c:v>62</c:v>
                </c:pt>
                <c:pt idx="14">
                  <c:v>29</c:v>
                </c:pt>
                <c:pt idx="15">
                  <c:v>21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1-4639-B21B-0B61DBDDA009}"/>
            </c:ext>
          </c:extLst>
        </c:ser>
        <c:ser>
          <c:idx val="1"/>
          <c:order val="1"/>
          <c:tx>
            <c:strRef>
              <c:f>'Table 8.72'!$S$62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8.72'!$Y$63:$Y$79</c:f>
              <c:numCache>
                <c:formatCode>#,##0</c:formatCode>
                <c:ptCount val="17"/>
                <c:pt idx="0">
                  <c:v>10</c:v>
                </c:pt>
                <c:pt idx="1">
                  <c:v>55</c:v>
                </c:pt>
                <c:pt idx="2">
                  <c:v>83</c:v>
                </c:pt>
                <c:pt idx="3">
                  <c:v>163</c:v>
                </c:pt>
                <c:pt idx="4">
                  <c:v>132</c:v>
                </c:pt>
                <c:pt idx="5">
                  <c:v>123</c:v>
                </c:pt>
                <c:pt idx="6">
                  <c:v>104</c:v>
                </c:pt>
                <c:pt idx="7">
                  <c:v>124</c:v>
                </c:pt>
                <c:pt idx="8">
                  <c:v>190</c:v>
                </c:pt>
                <c:pt idx="9">
                  <c:v>235</c:v>
                </c:pt>
                <c:pt idx="10">
                  <c:v>174</c:v>
                </c:pt>
                <c:pt idx="11">
                  <c:v>117</c:v>
                </c:pt>
                <c:pt idx="12">
                  <c:v>71</c:v>
                </c:pt>
                <c:pt idx="13">
                  <c:v>43</c:v>
                </c:pt>
                <c:pt idx="14">
                  <c:v>30</c:v>
                </c:pt>
                <c:pt idx="15">
                  <c:v>11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31-4639-B21B-0B61DBDDA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8.72'!$Y$83:$Y$90</c:f>
              <c:numCache>
                <c:formatCode>#,##0</c:formatCode>
                <c:ptCount val="8"/>
                <c:pt idx="0">
                  <c:v>98</c:v>
                </c:pt>
                <c:pt idx="1">
                  <c:v>48</c:v>
                </c:pt>
                <c:pt idx="2">
                  <c:v>128</c:v>
                </c:pt>
                <c:pt idx="3">
                  <c:v>26</c:v>
                </c:pt>
                <c:pt idx="4">
                  <c:v>16</c:v>
                </c:pt>
                <c:pt idx="5">
                  <c:v>24</c:v>
                </c:pt>
                <c:pt idx="6">
                  <c:v>106</c:v>
                </c:pt>
                <c:pt idx="7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A5-4628-95B1-88FEF9EFD946}"/>
            </c:ext>
          </c:extLst>
        </c:ser>
        <c:ser>
          <c:idx val="1"/>
          <c:order val="1"/>
          <c:tx>
            <c:strRef>
              <c:f>'Table 8.72'!$S$92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8.72'!$Y$93:$Y$100</c:f>
              <c:numCache>
                <c:formatCode>#,##0</c:formatCode>
                <c:ptCount val="8"/>
                <c:pt idx="0">
                  <c:v>43</c:v>
                </c:pt>
                <c:pt idx="1">
                  <c:v>189</c:v>
                </c:pt>
                <c:pt idx="2">
                  <c:v>26</c:v>
                </c:pt>
                <c:pt idx="3">
                  <c:v>125</c:v>
                </c:pt>
                <c:pt idx="4">
                  <c:v>128</c:v>
                </c:pt>
                <c:pt idx="5">
                  <c:v>54</c:v>
                </c:pt>
                <c:pt idx="6">
                  <c:v>12</c:v>
                </c:pt>
                <c:pt idx="7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A5-4628-95B1-88FEF9EFD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8.72'!$U$8:$Y$8</c:f>
              <c:numCache>
                <c:formatCode>General</c:formatCode>
                <c:ptCount val="5"/>
                <c:pt idx="0">
                  <c:v>18983.45</c:v>
                </c:pt>
                <c:pt idx="1">
                  <c:v>20906</c:v>
                </c:pt>
                <c:pt idx="2">
                  <c:v>22491</c:v>
                </c:pt>
                <c:pt idx="3">
                  <c:v>23174</c:v>
                </c:pt>
                <c:pt idx="4">
                  <c:v>22512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9-40CA-989E-6E976D639D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69-40CA-989E-6E976D639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8.72'!$T$4:$Y$4</c:f>
              <c:numCache>
                <c:formatCode>#,##0</c:formatCode>
                <c:ptCount val="6"/>
                <c:pt idx="0">
                  <c:v>3567</c:v>
                </c:pt>
                <c:pt idx="1">
                  <c:v>3688</c:v>
                </c:pt>
                <c:pt idx="2">
                  <c:v>3561</c:v>
                </c:pt>
                <c:pt idx="3">
                  <c:v>3524</c:v>
                </c:pt>
                <c:pt idx="4">
                  <c:v>3294</c:v>
                </c:pt>
                <c:pt idx="5">
                  <c:v>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3C-4CD6-859B-04CFC1392242}"/>
            </c:ext>
          </c:extLst>
        </c:ser>
        <c:ser>
          <c:idx val="1"/>
          <c:order val="1"/>
          <c:tx>
            <c:strRef>
              <c:f>'Table 8.72'!$S$7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8.72'!$T$7:$Y$7</c:f>
              <c:numCache>
                <c:formatCode>#,##0</c:formatCode>
                <c:ptCount val="6"/>
                <c:pt idx="0">
                  <c:v>2231</c:v>
                </c:pt>
                <c:pt idx="1">
                  <c:v>2229</c:v>
                </c:pt>
                <c:pt idx="2">
                  <c:v>2190</c:v>
                </c:pt>
                <c:pt idx="3">
                  <c:v>2180</c:v>
                </c:pt>
                <c:pt idx="4">
                  <c:v>2051</c:v>
                </c:pt>
                <c:pt idx="5">
                  <c:v>2176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3C-4CD6-859B-04CFC1392242}"/>
            </c:ext>
          </c:extLst>
        </c:ser>
        <c:ser>
          <c:idx val="2"/>
          <c:order val="2"/>
          <c:tx>
            <c:strRef>
              <c:f>'Table 8.72'!$S$11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8.72'!$T$11:$Y$11</c:f>
              <c:numCache>
                <c:formatCode>#,##0</c:formatCode>
                <c:ptCount val="6"/>
                <c:pt idx="0">
                  <c:v>2471</c:v>
                </c:pt>
                <c:pt idx="1">
                  <c:v>2620</c:v>
                </c:pt>
                <c:pt idx="2">
                  <c:v>2505</c:v>
                </c:pt>
                <c:pt idx="3">
                  <c:v>2489</c:v>
                </c:pt>
                <c:pt idx="4">
                  <c:v>2375</c:v>
                </c:pt>
                <c:pt idx="5">
                  <c:v>2572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3C-4CD6-859B-04CFC1392242}"/>
            </c:ext>
          </c:extLst>
        </c:ser>
        <c:ser>
          <c:idx val="3"/>
          <c:order val="3"/>
          <c:tx>
            <c:strRef>
              <c:f>'Table 8.72'!$S$12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8.72'!$T$12:$Y$12</c:f>
              <c:numCache>
                <c:formatCode>#,##0</c:formatCode>
                <c:ptCount val="6"/>
                <c:pt idx="0">
                  <c:v>1099</c:v>
                </c:pt>
                <c:pt idx="1">
                  <c:v>1070</c:v>
                </c:pt>
                <c:pt idx="2">
                  <c:v>1054</c:v>
                </c:pt>
                <c:pt idx="3">
                  <c:v>1037</c:v>
                </c:pt>
                <c:pt idx="4">
                  <c:v>918</c:v>
                </c:pt>
                <c:pt idx="5">
                  <c:v>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3C-4CD6-859B-04CFC1392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8.72'!$AA$15:$AA$33</c:f>
              <c:numCache>
                <c:formatCode>0.0%</c:formatCode>
                <c:ptCount val="19"/>
                <c:pt idx="0">
                  <c:v>0.25843323111235017</c:v>
                </c:pt>
                <c:pt idx="1">
                  <c:v>3.0666294954000556E-3</c:v>
                </c:pt>
                <c:pt idx="2">
                  <c:v>1.9793699470309453E-2</c:v>
                </c:pt>
                <c:pt idx="3">
                  <c:v>1.6727069974909396E-3</c:v>
                </c:pt>
                <c:pt idx="4">
                  <c:v>3.0387510454418735E-2</c:v>
                </c:pt>
                <c:pt idx="5">
                  <c:v>1.6448285475327572E-2</c:v>
                </c:pt>
                <c:pt idx="6">
                  <c:v>4.8508502927237247E-2</c:v>
                </c:pt>
                <c:pt idx="7">
                  <c:v>2.2581544466127684E-2</c:v>
                </c:pt>
                <c:pt idx="8">
                  <c:v>3.9866183440200723E-2</c:v>
                </c:pt>
                <c:pt idx="9">
                  <c:v>4.1817674937273484E-3</c:v>
                </c:pt>
                <c:pt idx="10">
                  <c:v>1.6727069974909393E-2</c:v>
                </c:pt>
                <c:pt idx="11">
                  <c:v>8.921103986618344E-3</c:v>
                </c:pt>
                <c:pt idx="12">
                  <c:v>1.8957345971563982E-2</c:v>
                </c:pt>
                <c:pt idx="13">
                  <c:v>3.1223863953164205E-2</c:v>
                </c:pt>
                <c:pt idx="14">
                  <c:v>5.4084192918873709E-2</c:v>
                </c:pt>
                <c:pt idx="15">
                  <c:v>5.6035684415946474E-2</c:v>
                </c:pt>
                <c:pt idx="16">
                  <c:v>8.9489824365765261E-2</c:v>
                </c:pt>
                <c:pt idx="17">
                  <c:v>8.3635349874546967E-3</c:v>
                </c:pt>
                <c:pt idx="18">
                  <c:v>1.2266517981600222E-2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D-4EC3-A4D0-42BB61688E6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D-4EC3-A4D0-42BB61688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8.72'!$Y$44:$Y$60</c:f>
              <c:numCache>
                <c:formatCode>#,##0</c:formatCode>
                <c:ptCount val="17"/>
                <c:pt idx="0">
                  <c:v>6</c:v>
                </c:pt>
                <c:pt idx="1">
                  <c:v>49</c:v>
                </c:pt>
                <c:pt idx="2">
                  <c:v>164</c:v>
                </c:pt>
                <c:pt idx="3">
                  <c:v>139</c:v>
                </c:pt>
                <c:pt idx="4">
                  <c:v>198</c:v>
                </c:pt>
                <c:pt idx="5">
                  <c:v>137</c:v>
                </c:pt>
                <c:pt idx="6">
                  <c:v>122</c:v>
                </c:pt>
                <c:pt idx="7">
                  <c:v>125</c:v>
                </c:pt>
                <c:pt idx="8">
                  <c:v>186</c:v>
                </c:pt>
                <c:pt idx="9">
                  <c:v>192</c:v>
                </c:pt>
                <c:pt idx="10">
                  <c:v>216</c:v>
                </c:pt>
                <c:pt idx="11">
                  <c:v>161</c:v>
                </c:pt>
                <c:pt idx="12">
                  <c:v>106</c:v>
                </c:pt>
                <c:pt idx="13">
                  <c:v>62</c:v>
                </c:pt>
                <c:pt idx="14">
                  <c:v>29</c:v>
                </c:pt>
                <c:pt idx="15">
                  <c:v>21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C8-4820-973A-303575E58124}"/>
            </c:ext>
          </c:extLst>
        </c:ser>
        <c:ser>
          <c:idx val="1"/>
          <c:order val="1"/>
          <c:tx>
            <c:strRef>
              <c:f>'Table 8.72'!$S$62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8.72'!$Y$63:$Y$79</c:f>
              <c:numCache>
                <c:formatCode>#,##0</c:formatCode>
                <c:ptCount val="17"/>
                <c:pt idx="0">
                  <c:v>10</c:v>
                </c:pt>
                <c:pt idx="1">
                  <c:v>55</c:v>
                </c:pt>
                <c:pt idx="2">
                  <c:v>83</c:v>
                </c:pt>
                <c:pt idx="3">
                  <c:v>163</c:v>
                </c:pt>
                <c:pt idx="4">
                  <c:v>132</c:v>
                </c:pt>
                <c:pt idx="5">
                  <c:v>123</c:v>
                </c:pt>
                <c:pt idx="6">
                  <c:v>104</c:v>
                </c:pt>
                <c:pt idx="7">
                  <c:v>124</c:v>
                </c:pt>
                <c:pt idx="8">
                  <c:v>190</c:v>
                </c:pt>
                <c:pt idx="9">
                  <c:v>235</c:v>
                </c:pt>
                <c:pt idx="10">
                  <c:v>174</c:v>
                </c:pt>
                <c:pt idx="11">
                  <c:v>117</c:v>
                </c:pt>
                <c:pt idx="12">
                  <c:v>71</c:v>
                </c:pt>
                <c:pt idx="13">
                  <c:v>43</c:v>
                </c:pt>
                <c:pt idx="14">
                  <c:v>30</c:v>
                </c:pt>
                <c:pt idx="15">
                  <c:v>11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C8-4820-973A-303575E58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8.72'!$Y$83:$Y$90</c:f>
              <c:numCache>
                <c:formatCode>#,##0</c:formatCode>
                <c:ptCount val="8"/>
                <c:pt idx="0">
                  <c:v>98</c:v>
                </c:pt>
                <c:pt idx="1">
                  <c:v>48</c:v>
                </c:pt>
                <c:pt idx="2">
                  <c:v>128</c:v>
                </c:pt>
                <c:pt idx="3">
                  <c:v>26</c:v>
                </c:pt>
                <c:pt idx="4">
                  <c:v>16</c:v>
                </c:pt>
                <c:pt idx="5">
                  <c:v>24</c:v>
                </c:pt>
                <c:pt idx="6">
                  <c:v>106</c:v>
                </c:pt>
                <c:pt idx="7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AF-49BE-9372-9817450CD04C}"/>
            </c:ext>
          </c:extLst>
        </c:ser>
        <c:ser>
          <c:idx val="1"/>
          <c:order val="1"/>
          <c:tx>
            <c:strRef>
              <c:f>'Table 8.72'!$S$92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8.72'!$Y$93:$Y$100</c:f>
              <c:numCache>
                <c:formatCode>#,##0</c:formatCode>
                <c:ptCount val="8"/>
                <c:pt idx="0">
                  <c:v>43</c:v>
                </c:pt>
                <c:pt idx="1">
                  <c:v>189</c:v>
                </c:pt>
                <c:pt idx="2">
                  <c:v>26</c:v>
                </c:pt>
                <c:pt idx="3">
                  <c:v>125</c:v>
                </c:pt>
                <c:pt idx="4">
                  <c:v>128</c:v>
                </c:pt>
                <c:pt idx="5">
                  <c:v>54</c:v>
                </c:pt>
                <c:pt idx="6">
                  <c:v>12</c:v>
                </c:pt>
                <c:pt idx="7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AF-49BE-9372-9817450C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8.8'!$AA$15:$AA$33</c:f>
              <c:numCache>
                <c:formatCode>0.0%</c:formatCode>
                <c:ptCount val="19"/>
                <c:pt idx="0">
                  <c:v>6.167356414656304E-2</c:v>
                </c:pt>
                <c:pt idx="1">
                  <c:v>4.9459977793479357E-3</c:v>
                </c:pt>
                <c:pt idx="2">
                  <c:v>7.8631270818613097E-2</c:v>
                </c:pt>
                <c:pt idx="3">
                  <c:v>9.4882406379327745E-3</c:v>
                </c:pt>
                <c:pt idx="4">
                  <c:v>6.0159483193701423E-2</c:v>
                </c:pt>
                <c:pt idx="5">
                  <c:v>2.8767538104370646E-2</c:v>
                </c:pt>
                <c:pt idx="6">
                  <c:v>8.1558493994145553E-2</c:v>
                </c:pt>
                <c:pt idx="7">
                  <c:v>7.0354294942969617E-2</c:v>
                </c:pt>
                <c:pt idx="8">
                  <c:v>4.0476430806500457E-2</c:v>
                </c:pt>
                <c:pt idx="9">
                  <c:v>4.4413041283940646E-3</c:v>
                </c:pt>
                <c:pt idx="10">
                  <c:v>2.4326233975976583E-2</c:v>
                </c:pt>
                <c:pt idx="11">
                  <c:v>1.0598566670031291E-2</c:v>
                </c:pt>
                <c:pt idx="12">
                  <c:v>3.4319168264863226E-2</c:v>
                </c:pt>
                <c:pt idx="13">
                  <c:v>5.3194710810538004E-2</c:v>
                </c:pt>
                <c:pt idx="14">
                  <c:v>6.1370747955990713E-2</c:v>
                </c:pt>
                <c:pt idx="15">
                  <c:v>7.671343494498839E-2</c:v>
                </c:pt>
                <c:pt idx="16">
                  <c:v>0.11517109114767336</c:v>
                </c:pt>
                <c:pt idx="17">
                  <c:v>2.1701826991016453E-2</c:v>
                </c:pt>
                <c:pt idx="18">
                  <c:v>2.7152518421318259E-2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4-47E2-8179-220358DFC4F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4-47E2-8179-220358DFC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8.72'!$T$8:$Y$8</c:f>
              <c:numCache>
                <c:formatCode>General</c:formatCode>
                <c:ptCount val="6"/>
                <c:pt idx="0">
                  <c:v>19642</c:v>
                </c:pt>
                <c:pt idx="1">
                  <c:v>18983.45</c:v>
                </c:pt>
                <c:pt idx="2">
                  <c:v>20906</c:v>
                </c:pt>
                <c:pt idx="3">
                  <c:v>22491</c:v>
                </c:pt>
                <c:pt idx="4">
                  <c:v>23174</c:v>
                </c:pt>
                <c:pt idx="5">
                  <c:v>22512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35-4926-BDDC-6FE165097A0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35-4926-BDDC-6FE165097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8.73'!$U$4:$Y$4</c:f>
              <c:numCache>
                <c:formatCode>#,##0</c:formatCode>
                <c:ptCount val="5"/>
                <c:pt idx="0">
                  <c:v>120623</c:v>
                </c:pt>
                <c:pt idx="1">
                  <c:v>119897</c:v>
                </c:pt>
                <c:pt idx="2">
                  <c:v>120804</c:v>
                </c:pt>
                <c:pt idx="3">
                  <c:v>121715</c:v>
                </c:pt>
                <c:pt idx="4">
                  <c:v>127344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22-44C2-BAF3-62276A81D891}"/>
            </c:ext>
          </c:extLst>
        </c:ser>
        <c:ser>
          <c:idx val="1"/>
          <c:order val="1"/>
          <c:tx>
            <c:strRef>
              <c:f>'Table 8.73'!$S$7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8.73'!$U$7:$Y$7</c:f>
              <c:numCache>
                <c:formatCode>#,##0</c:formatCode>
                <c:ptCount val="5"/>
                <c:pt idx="0">
                  <c:v>87806</c:v>
                </c:pt>
                <c:pt idx="1">
                  <c:v>87705</c:v>
                </c:pt>
                <c:pt idx="2">
                  <c:v>87809</c:v>
                </c:pt>
                <c:pt idx="3">
                  <c:v>88159</c:v>
                </c:pt>
                <c:pt idx="4">
                  <c:v>91006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22-44C2-BAF3-62276A81D891}"/>
            </c:ext>
          </c:extLst>
        </c:ser>
        <c:ser>
          <c:idx val="2"/>
          <c:order val="2"/>
          <c:tx>
            <c:strRef>
              <c:f>'Table 8.73'!$S$11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8.73'!$U$11:$Y$11</c:f>
              <c:numCache>
                <c:formatCode>#,##0</c:formatCode>
                <c:ptCount val="5"/>
                <c:pt idx="0">
                  <c:v>109110</c:v>
                </c:pt>
                <c:pt idx="1">
                  <c:v>108493</c:v>
                </c:pt>
                <c:pt idx="2">
                  <c:v>109731</c:v>
                </c:pt>
                <c:pt idx="3">
                  <c:v>110207</c:v>
                </c:pt>
                <c:pt idx="4">
                  <c:v>115342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22-44C2-BAF3-62276A81D891}"/>
            </c:ext>
          </c:extLst>
        </c:ser>
        <c:ser>
          <c:idx val="3"/>
          <c:order val="3"/>
          <c:tx>
            <c:strRef>
              <c:f>'Table 8.73'!$S$12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8.73'!$U$12:$Y$12</c:f>
              <c:numCache>
                <c:formatCode>#,##0</c:formatCode>
                <c:ptCount val="5"/>
                <c:pt idx="0">
                  <c:v>11513</c:v>
                </c:pt>
                <c:pt idx="1">
                  <c:v>11404</c:v>
                </c:pt>
                <c:pt idx="2">
                  <c:v>11073</c:v>
                </c:pt>
                <c:pt idx="3">
                  <c:v>11508</c:v>
                </c:pt>
                <c:pt idx="4">
                  <c:v>12002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22-44C2-BAF3-62276A81D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8.73'!$AA$15:$AA$33</c:f>
              <c:numCache>
                <c:formatCode>0.0%</c:formatCode>
                <c:ptCount val="19"/>
                <c:pt idx="0">
                  <c:v>6.8632994094735521E-3</c:v>
                </c:pt>
                <c:pt idx="1">
                  <c:v>1.1386480713657494E-3</c:v>
                </c:pt>
                <c:pt idx="2">
                  <c:v>4.5027641663525568E-2</c:v>
                </c:pt>
                <c:pt idx="3">
                  <c:v>5.1749591657243368E-3</c:v>
                </c:pt>
                <c:pt idx="4">
                  <c:v>4.3237215730619422E-2</c:v>
                </c:pt>
                <c:pt idx="5">
                  <c:v>4.8098065083553208E-2</c:v>
                </c:pt>
                <c:pt idx="6">
                  <c:v>8.975687900490012E-2</c:v>
                </c:pt>
                <c:pt idx="7">
                  <c:v>7.4679607990953634E-2</c:v>
                </c:pt>
                <c:pt idx="8">
                  <c:v>2.1987686895338612E-2</c:v>
                </c:pt>
                <c:pt idx="9">
                  <c:v>2.4100075386355068E-2</c:v>
                </c:pt>
                <c:pt idx="10">
                  <c:v>5.2322842065586128E-2</c:v>
                </c:pt>
                <c:pt idx="11">
                  <c:v>1.912928759894459E-2</c:v>
                </c:pt>
                <c:pt idx="12">
                  <c:v>0.10363267998492273</c:v>
                </c:pt>
                <c:pt idx="13">
                  <c:v>8.1040331699962304E-2</c:v>
                </c:pt>
                <c:pt idx="14">
                  <c:v>4.2962369644427692E-2</c:v>
                </c:pt>
                <c:pt idx="15">
                  <c:v>9.9078087699459735E-2</c:v>
                </c:pt>
                <c:pt idx="16">
                  <c:v>0.11289891946224401</c:v>
                </c:pt>
                <c:pt idx="17">
                  <c:v>1.8940821711270261E-2</c:v>
                </c:pt>
                <c:pt idx="18">
                  <c:v>3.3429136826234454E-2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FF-4844-8B10-398C1DD13CD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FF-4844-8B10-398C1DD13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8.73'!$Y$44:$Y$60</c:f>
              <c:numCache>
                <c:formatCode>#,##0</c:formatCode>
                <c:ptCount val="17"/>
                <c:pt idx="0">
                  <c:v>23</c:v>
                </c:pt>
                <c:pt idx="1">
                  <c:v>789</c:v>
                </c:pt>
                <c:pt idx="2">
                  <c:v>3370</c:v>
                </c:pt>
                <c:pt idx="3">
                  <c:v>6757</c:v>
                </c:pt>
                <c:pt idx="4">
                  <c:v>9058</c:v>
                </c:pt>
                <c:pt idx="5">
                  <c:v>7771</c:v>
                </c:pt>
                <c:pt idx="6">
                  <c:v>6649</c:v>
                </c:pt>
                <c:pt idx="7">
                  <c:v>6352</c:v>
                </c:pt>
                <c:pt idx="8">
                  <c:v>6312</c:v>
                </c:pt>
                <c:pt idx="9">
                  <c:v>5394</c:v>
                </c:pt>
                <c:pt idx="10">
                  <c:v>4671</c:v>
                </c:pt>
                <c:pt idx="11">
                  <c:v>3187</c:v>
                </c:pt>
                <c:pt idx="12">
                  <c:v>1763</c:v>
                </c:pt>
                <c:pt idx="13">
                  <c:v>828</c:v>
                </c:pt>
                <c:pt idx="14">
                  <c:v>400</c:v>
                </c:pt>
                <c:pt idx="15">
                  <c:v>185</c:v>
                </c:pt>
                <c:pt idx="16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8-44B7-915C-2E5337406C56}"/>
            </c:ext>
          </c:extLst>
        </c:ser>
        <c:ser>
          <c:idx val="1"/>
          <c:order val="1"/>
          <c:tx>
            <c:strRef>
              <c:f>'Table 8.73'!$S$62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8.73'!$Y$63:$Y$79</c:f>
              <c:numCache>
                <c:formatCode>#,##0</c:formatCode>
                <c:ptCount val="17"/>
                <c:pt idx="0">
                  <c:v>17</c:v>
                </c:pt>
                <c:pt idx="1">
                  <c:v>1015</c:v>
                </c:pt>
                <c:pt idx="2">
                  <c:v>3542</c:v>
                </c:pt>
                <c:pt idx="3">
                  <c:v>6835</c:v>
                </c:pt>
                <c:pt idx="4">
                  <c:v>8424</c:v>
                </c:pt>
                <c:pt idx="5">
                  <c:v>7404</c:v>
                </c:pt>
                <c:pt idx="6">
                  <c:v>6315</c:v>
                </c:pt>
                <c:pt idx="7">
                  <c:v>6250</c:v>
                </c:pt>
                <c:pt idx="8">
                  <c:v>6897</c:v>
                </c:pt>
                <c:pt idx="9">
                  <c:v>5627</c:v>
                </c:pt>
                <c:pt idx="10">
                  <c:v>4785</c:v>
                </c:pt>
                <c:pt idx="11">
                  <c:v>3224</c:v>
                </c:pt>
                <c:pt idx="12">
                  <c:v>1608</c:v>
                </c:pt>
                <c:pt idx="13">
                  <c:v>716</c:v>
                </c:pt>
                <c:pt idx="14">
                  <c:v>381</c:v>
                </c:pt>
                <c:pt idx="15">
                  <c:v>261</c:v>
                </c:pt>
                <c:pt idx="16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8-44B7-915C-2E5337406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8.73'!$Y$83:$Y$90</c:f>
              <c:numCache>
                <c:formatCode>#,##0</c:formatCode>
                <c:ptCount val="8"/>
                <c:pt idx="0">
                  <c:v>6666</c:v>
                </c:pt>
                <c:pt idx="1">
                  <c:v>11509</c:v>
                </c:pt>
                <c:pt idx="2">
                  <c:v>5099</c:v>
                </c:pt>
                <c:pt idx="3">
                  <c:v>2282</c:v>
                </c:pt>
                <c:pt idx="4">
                  <c:v>3319</c:v>
                </c:pt>
                <c:pt idx="5">
                  <c:v>3078</c:v>
                </c:pt>
                <c:pt idx="6">
                  <c:v>1557</c:v>
                </c:pt>
                <c:pt idx="7">
                  <c:v>3061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D-4D07-AB04-0692946B70CF}"/>
            </c:ext>
          </c:extLst>
        </c:ser>
        <c:ser>
          <c:idx val="1"/>
          <c:order val="1"/>
          <c:tx>
            <c:strRef>
              <c:f>'Table 8.73'!$S$92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8.73'!$Y$93:$Y$100</c:f>
              <c:numCache>
                <c:formatCode>#,##0</c:formatCode>
                <c:ptCount val="8"/>
                <c:pt idx="0">
                  <c:v>4100</c:v>
                </c:pt>
                <c:pt idx="1">
                  <c:v>12786</c:v>
                </c:pt>
                <c:pt idx="2">
                  <c:v>1082</c:v>
                </c:pt>
                <c:pt idx="3">
                  <c:v>4465</c:v>
                </c:pt>
                <c:pt idx="4">
                  <c:v>8117</c:v>
                </c:pt>
                <c:pt idx="5">
                  <c:v>3994</c:v>
                </c:pt>
                <c:pt idx="6">
                  <c:v>257</c:v>
                </c:pt>
                <c:pt idx="7">
                  <c:v>1583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D-4D07-AB04-0692946B7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8.73'!$U$8:$Y$8</c:f>
              <c:numCache>
                <c:formatCode>General</c:formatCode>
                <c:ptCount val="5"/>
                <c:pt idx="0">
                  <c:v>37767.11</c:v>
                </c:pt>
                <c:pt idx="1">
                  <c:v>38455</c:v>
                </c:pt>
                <c:pt idx="2">
                  <c:v>39997.4</c:v>
                </c:pt>
                <c:pt idx="3">
                  <c:v>41077</c:v>
                </c:pt>
                <c:pt idx="4">
                  <c:v>40885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B1-4D81-88EA-93B06B586D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B1-4D81-88EA-93B06B586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8.73'!$T$4:$Y$4</c:f>
              <c:numCache>
                <c:formatCode>#,##0</c:formatCode>
                <c:ptCount val="6"/>
                <c:pt idx="0">
                  <c:v>119447</c:v>
                </c:pt>
                <c:pt idx="1">
                  <c:v>120623</c:v>
                </c:pt>
                <c:pt idx="2">
                  <c:v>119897</c:v>
                </c:pt>
                <c:pt idx="3">
                  <c:v>120804</c:v>
                </c:pt>
                <c:pt idx="4">
                  <c:v>121715</c:v>
                </c:pt>
                <c:pt idx="5">
                  <c:v>127344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BA-44E4-BF9B-8869824511D9}"/>
            </c:ext>
          </c:extLst>
        </c:ser>
        <c:ser>
          <c:idx val="1"/>
          <c:order val="1"/>
          <c:tx>
            <c:strRef>
              <c:f>'Table 8.73'!$S$7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8.73'!$T$7:$Y$7</c:f>
              <c:numCache>
                <c:formatCode>#,##0</c:formatCode>
                <c:ptCount val="6"/>
                <c:pt idx="0">
                  <c:v>87359</c:v>
                </c:pt>
                <c:pt idx="1">
                  <c:v>87806</c:v>
                </c:pt>
                <c:pt idx="2">
                  <c:v>87705</c:v>
                </c:pt>
                <c:pt idx="3">
                  <c:v>87809</c:v>
                </c:pt>
                <c:pt idx="4">
                  <c:v>88159</c:v>
                </c:pt>
                <c:pt idx="5">
                  <c:v>91006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BA-44E4-BF9B-8869824511D9}"/>
            </c:ext>
          </c:extLst>
        </c:ser>
        <c:ser>
          <c:idx val="2"/>
          <c:order val="2"/>
          <c:tx>
            <c:strRef>
              <c:f>'Table 8.73'!$S$11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8.73'!$T$11:$Y$11</c:f>
              <c:numCache>
                <c:formatCode>#,##0</c:formatCode>
                <c:ptCount val="6"/>
                <c:pt idx="0">
                  <c:v>107821</c:v>
                </c:pt>
                <c:pt idx="1">
                  <c:v>109110</c:v>
                </c:pt>
                <c:pt idx="2">
                  <c:v>108493</c:v>
                </c:pt>
                <c:pt idx="3">
                  <c:v>109731</c:v>
                </c:pt>
                <c:pt idx="4">
                  <c:v>110207</c:v>
                </c:pt>
                <c:pt idx="5">
                  <c:v>115342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BA-44E4-BF9B-8869824511D9}"/>
            </c:ext>
          </c:extLst>
        </c:ser>
        <c:ser>
          <c:idx val="3"/>
          <c:order val="3"/>
          <c:tx>
            <c:strRef>
              <c:f>'Table 8.73'!$S$12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8.73'!$T$12:$Y$12</c:f>
              <c:numCache>
                <c:formatCode>#,##0</c:formatCode>
                <c:ptCount val="6"/>
                <c:pt idx="0">
                  <c:v>11626</c:v>
                </c:pt>
                <c:pt idx="1">
                  <c:v>11513</c:v>
                </c:pt>
                <c:pt idx="2">
                  <c:v>11404</c:v>
                </c:pt>
                <c:pt idx="3">
                  <c:v>11073</c:v>
                </c:pt>
                <c:pt idx="4">
                  <c:v>11508</c:v>
                </c:pt>
                <c:pt idx="5">
                  <c:v>12002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BA-44E4-BF9B-886982451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8.73'!$AA$15:$AA$33</c:f>
              <c:numCache>
                <c:formatCode>0.0%</c:formatCode>
                <c:ptCount val="19"/>
                <c:pt idx="0">
                  <c:v>6.8632994094735521E-3</c:v>
                </c:pt>
                <c:pt idx="1">
                  <c:v>1.1386480713657494E-3</c:v>
                </c:pt>
                <c:pt idx="2">
                  <c:v>4.5027641663525568E-2</c:v>
                </c:pt>
                <c:pt idx="3">
                  <c:v>5.1749591657243368E-3</c:v>
                </c:pt>
                <c:pt idx="4">
                  <c:v>4.3237215730619422E-2</c:v>
                </c:pt>
                <c:pt idx="5">
                  <c:v>4.8098065083553208E-2</c:v>
                </c:pt>
                <c:pt idx="6">
                  <c:v>8.975687900490012E-2</c:v>
                </c:pt>
                <c:pt idx="7">
                  <c:v>7.4679607990953634E-2</c:v>
                </c:pt>
                <c:pt idx="8">
                  <c:v>2.1987686895338612E-2</c:v>
                </c:pt>
                <c:pt idx="9">
                  <c:v>2.4100075386355068E-2</c:v>
                </c:pt>
                <c:pt idx="10">
                  <c:v>5.2322842065586128E-2</c:v>
                </c:pt>
                <c:pt idx="11">
                  <c:v>1.912928759894459E-2</c:v>
                </c:pt>
                <c:pt idx="12">
                  <c:v>0.10363267998492273</c:v>
                </c:pt>
                <c:pt idx="13">
                  <c:v>8.1040331699962304E-2</c:v>
                </c:pt>
                <c:pt idx="14">
                  <c:v>4.2962369644427692E-2</c:v>
                </c:pt>
                <c:pt idx="15">
                  <c:v>9.9078087699459735E-2</c:v>
                </c:pt>
                <c:pt idx="16">
                  <c:v>0.11289891946224401</c:v>
                </c:pt>
                <c:pt idx="17">
                  <c:v>1.8940821711270261E-2</c:v>
                </c:pt>
                <c:pt idx="18">
                  <c:v>3.3429136826234454E-2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9-4FC0-8F2B-3DAE92C337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9-4FC0-8F2B-3DAE92C33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8.73'!$Y$44:$Y$60</c:f>
              <c:numCache>
                <c:formatCode>#,##0</c:formatCode>
                <c:ptCount val="17"/>
                <c:pt idx="0">
                  <c:v>23</c:v>
                </c:pt>
                <c:pt idx="1">
                  <c:v>789</c:v>
                </c:pt>
                <c:pt idx="2">
                  <c:v>3370</c:v>
                </c:pt>
                <c:pt idx="3">
                  <c:v>6757</c:v>
                </c:pt>
                <c:pt idx="4">
                  <c:v>9058</c:v>
                </c:pt>
                <c:pt idx="5">
                  <c:v>7771</c:v>
                </c:pt>
                <c:pt idx="6">
                  <c:v>6649</c:v>
                </c:pt>
                <c:pt idx="7">
                  <c:v>6352</c:v>
                </c:pt>
                <c:pt idx="8">
                  <c:v>6312</c:v>
                </c:pt>
                <c:pt idx="9">
                  <c:v>5394</c:v>
                </c:pt>
                <c:pt idx="10">
                  <c:v>4671</c:v>
                </c:pt>
                <c:pt idx="11">
                  <c:v>3187</c:v>
                </c:pt>
                <c:pt idx="12">
                  <c:v>1763</c:v>
                </c:pt>
                <c:pt idx="13">
                  <c:v>828</c:v>
                </c:pt>
                <c:pt idx="14">
                  <c:v>400</c:v>
                </c:pt>
                <c:pt idx="15">
                  <c:v>185</c:v>
                </c:pt>
                <c:pt idx="16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0B-4049-AD9B-7363907DA765}"/>
            </c:ext>
          </c:extLst>
        </c:ser>
        <c:ser>
          <c:idx val="1"/>
          <c:order val="1"/>
          <c:tx>
            <c:strRef>
              <c:f>'Table 8.73'!$S$62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8.73'!$Y$63:$Y$79</c:f>
              <c:numCache>
                <c:formatCode>#,##0</c:formatCode>
                <c:ptCount val="17"/>
                <c:pt idx="0">
                  <c:v>17</c:v>
                </c:pt>
                <c:pt idx="1">
                  <c:v>1015</c:v>
                </c:pt>
                <c:pt idx="2">
                  <c:v>3542</c:v>
                </c:pt>
                <c:pt idx="3">
                  <c:v>6835</c:v>
                </c:pt>
                <c:pt idx="4">
                  <c:v>8424</c:v>
                </c:pt>
                <c:pt idx="5">
                  <c:v>7404</c:v>
                </c:pt>
                <c:pt idx="6">
                  <c:v>6315</c:v>
                </c:pt>
                <c:pt idx="7">
                  <c:v>6250</c:v>
                </c:pt>
                <c:pt idx="8">
                  <c:v>6897</c:v>
                </c:pt>
                <c:pt idx="9">
                  <c:v>5627</c:v>
                </c:pt>
                <c:pt idx="10">
                  <c:v>4785</c:v>
                </c:pt>
                <c:pt idx="11">
                  <c:v>3224</c:v>
                </c:pt>
                <c:pt idx="12">
                  <c:v>1608</c:v>
                </c:pt>
                <c:pt idx="13">
                  <c:v>716</c:v>
                </c:pt>
                <c:pt idx="14">
                  <c:v>381</c:v>
                </c:pt>
                <c:pt idx="15">
                  <c:v>261</c:v>
                </c:pt>
                <c:pt idx="16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0B-4049-AD9B-7363907DA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8.73'!$Y$83:$Y$90</c:f>
              <c:numCache>
                <c:formatCode>#,##0</c:formatCode>
                <c:ptCount val="8"/>
                <c:pt idx="0">
                  <c:v>6666</c:v>
                </c:pt>
                <c:pt idx="1">
                  <c:v>11509</c:v>
                </c:pt>
                <c:pt idx="2">
                  <c:v>5099</c:v>
                </c:pt>
                <c:pt idx="3">
                  <c:v>2282</c:v>
                </c:pt>
                <c:pt idx="4">
                  <c:v>3319</c:v>
                </c:pt>
                <c:pt idx="5">
                  <c:v>3078</c:v>
                </c:pt>
                <c:pt idx="6">
                  <c:v>1557</c:v>
                </c:pt>
                <c:pt idx="7">
                  <c:v>3061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20-4F76-BDB5-2A104D9E4F38}"/>
            </c:ext>
          </c:extLst>
        </c:ser>
        <c:ser>
          <c:idx val="1"/>
          <c:order val="1"/>
          <c:tx>
            <c:strRef>
              <c:f>'Table 8.73'!$S$92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8.73'!$Y$93:$Y$100</c:f>
              <c:numCache>
                <c:formatCode>#,##0</c:formatCode>
                <c:ptCount val="8"/>
                <c:pt idx="0">
                  <c:v>4100</c:v>
                </c:pt>
                <c:pt idx="1">
                  <c:v>12786</c:v>
                </c:pt>
                <c:pt idx="2">
                  <c:v>1082</c:v>
                </c:pt>
                <c:pt idx="3">
                  <c:v>4465</c:v>
                </c:pt>
                <c:pt idx="4">
                  <c:v>8117</c:v>
                </c:pt>
                <c:pt idx="5">
                  <c:v>3994</c:v>
                </c:pt>
                <c:pt idx="6">
                  <c:v>257</c:v>
                </c:pt>
                <c:pt idx="7">
                  <c:v>1583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20-4F76-BDB5-2A104D9E4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8.8'!$Y$44:$Y$60</c:f>
              <c:numCache>
                <c:formatCode>#,##0</c:formatCode>
                <c:ptCount val="17"/>
                <c:pt idx="0">
                  <c:v>3</c:v>
                </c:pt>
                <c:pt idx="1">
                  <c:v>105</c:v>
                </c:pt>
                <c:pt idx="2">
                  <c:v>305</c:v>
                </c:pt>
                <c:pt idx="3">
                  <c:v>457</c:v>
                </c:pt>
                <c:pt idx="4">
                  <c:v>399</c:v>
                </c:pt>
                <c:pt idx="5">
                  <c:v>458</c:v>
                </c:pt>
                <c:pt idx="6">
                  <c:v>335</c:v>
                </c:pt>
                <c:pt idx="7">
                  <c:v>385</c:v>
                </c:pt>
                <c:pt idx="8">
                  <c:v>446</c:v>
                </c:pt>
                <c:pt idx="9">
                  <c:v>497</c:v>
                </c:pt>
                <c:pt idx="10">
                  <c:v>601</c:v>
                </c:pt>
                <c:pt idx="11">
                  <c:v>469</c:v>
                </c:pt>
                <c:pt idx="12">
                  <c:v>307</c:v>
                </c:pt>
                <c:pt idx="13">
                  <c:v>127</c:v>
                </c:pt>
                <c:pt idx="14">
                  <c:v>60</c:v>
                </c:pt>
                <c:pt idx="15">
                  <c:v>23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25-44CB-8B91-68CA59220A42}"/>
            </c:ext>
          </c:extLst>
        </c:ser>
        <c:ser>
          <c:idx val="1"/>
          <c:order val="1"/>
          <c:tx>
            <c:strRef>
              <c:f>'Table 8.8'!$S$62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8.8'!$Y$63:$Y$79</c:f>
              <c:numCache>
                <c:formatCode>#,##0</c:formatCode>
                <c:ptCount val="17"/>
                <c:pt idx="0">
                  <c:v>0</c:v>
                </c:pt>
                <c:pt idx="1">
                  <c:v>135</c:v>
                </c:pt>
                <c:pt idx="2">
                  <c:v>296</c:v>
                </c:pt>
                <c:pt idx="3">
                  <c:v>448</c:v>
                </c:pt>
                <c:pt idx="4">
                  <c:v>455</c:v>
                </c:pt>
                <c:pt idx="5">
                  <c:v>368</c:v>
                </c:pt>
                <c:pt idx="6">
                  <c:v>359</c:v>
                </c:pt>
                <c:pt idx="7">
                  <c:v>380</c:v>
                </c:pt>
                <c:pt idx="8">
                  <c:v>504</c:v>
                </c:pt>
                <c:pt idx="9">
                  <c:v>545</c:v>
                </c:pt>
                <c:pt idx="10">
                  <c:v>577</c:v>
                </c:pt>
                <c:pt idx="11">
                  <c:v>445</c:v>
                </c:pt>
                <c:pt idx="12">
                  <c:v>217</c:v>
                </c:pt>
                <c:pt idx="13">
                  <c:v>80</c:v>
                </c:pt>
                <c:pt idx="14">
                  <c:v>49</c:v>
                </c:pt>
                <c:pt idx="15">
                  <c:v>25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25-44CB-8B91-68CA59220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8.73'!$T$8:$Y$8</c:f>
              <c:numCache>
                <c:formatCode>General</c:formatCode>
                <c:ptCount val="6"/>
                <c:pt idx="0">
                  <c:v>37120.5</c:v>
                </c:pt>
                <c:pt idx="1">
                  <c:v>37767.11</c:v>
                </c:pt>
                <c:pt idx="2">
                  <c:v>38455</c:v>
                </c:pt>
                <c:pt idx="3">
                  <c:v>39997.4</c:v>
                </c:pt>
                <c:pt idx="4">
                  <c:v>41077</c:v>
                </c:pt>
                <c:pt idx="5">
                  <c:v>40885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BD-448B-8E3E-ADFAFAC32B8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BD-448B-8E3E-ADFAFAC32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8.74'!$U$4:$Y$4</c:f>
              <c:numCache>
                <c:formatCode>#,##0</c:formatCode>
                <c:ptCount val="5"/>
                <c:pt idx="0">
                  <c:v>125994</c:v>
                </c:pt>
                <c:pt idx="1">
                  <c:v>129490</c:v>
                </c:pt>
                <c:pt idx="2">
                  <c:v>134580</c:v>
                </c:pt>
                <c:pt idx="3">
                  <c:v>140842</c:v>
                </c:pt>
                <c:pt idx="4">
                  <c:v>151727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7-4A3E-9C75-83FA12345121}"/>
            </c:ext>
          </c:extLst>
        </c:ser>
        <c:ser>
          <c:idx val="1"/>
          <c:order val="1"/>
          <c:tx>
            <c:strRef>
              <c:f>'Table 8.74'!$S$7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8.74'!$U$7:$Y$7</c:f>
              <c:numCache>
                <c:formatCode>#,##0</c:formatCode>
                <c:ptCount val="5"/>
                <c:pt idx="0">
                  <c:v>93313</c:v>
                </c:pt>
                <c:pt idx="1">
                  <c:v>96443</c:v>
                </c:pt>
                <c:pt idx="2">
                  <c:v>99494</c:v>
                </c:pt>
                <c:pt idx="3">
                  <c:v>104342</c:v>
                </c:pt>
                <c:pt idx="4">
                  <c:v>109820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87-4A3E-9C75-83FA12345121}"/>
            </c:ext>
          </c:extLst>
        </c:ser>
        <c:ser>
          <c:idx val="2"/>
          <c:order val="2"/>
          <c:tx>
            <c:strRef>
              <c:f>'Table 8.74'!$S$11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8.74'!$U$11:$Y$11</c:f>
              <c:numCache>
                <c:formatCode>#,##0</c:formatCode>
                <c:ptCount val="5"/>
                <c:pt idx="0">
                  <c:v>114655</c:v>
                </c:pt>
                <c:pt idx="1">
                  <c:v>117807</c:v>
                </c:pt>
                <c:pt idx="2">
                  <c:v>122573</c:v>
                </c:pt>
                <c:pt idx="3">
                  <c:v>127724</c:v>
                </c:pt>
                <c:pt idx="4">
                  <c:v>137318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87-4A3E-9C75-83FA12345121}"/>
            </c:ext>
          </c:extLst>
        </c:ser>
        <c:ser>
          <c:idx val="3"/>
          <c:order val="3"/>
          <c:tx>
            <c:strRef>
              <c:f>'Table 8.74'!$S$12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8.74'!$U$12:$Y$12</c:f>
              <c:numCache>
                <c:formatCode>#,##0</c:formatCode>
                <c:ptCount val="5"/>
                <c:pt idx="0">
                  <c:v>11339</c:v>
                </c:pt>
                <c:pt idx="1">
                  <c:v>11683</c:v>
                </c:pt>
                <c:pt idx="2">
                  <c:v>12007</c:v>
                </c:pt>
                <c:pt idx="3">
                  <c:v>13118</c:v>
                </c:pt>
                <c:pt idx="4">
                  <c:v>14409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87-4A3E-9C75-83FA12345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8.74'!$AA$15:$AA$33</c:f>
              <c:numCache>
                <c:formatCode>0.0%</c:formatCode>
                <c:ptCount val="19"/>
                <c:pt idx="0">
                  <c:v>3.5128882796074527E-3</c:v>
                </c:pt>
                <c:pt idx="1">
                  <c:v>9.0952829753438737E-4</c:v>
                </c:pt>
                <c:pt idx="2">
                  <c:v>7.6202653449946284E-2</c:v>
                </c:pt>
                <c:pt idx="3">
                  <c:v>7.5794024794532287E-3</c:v>
                </c:pt>
                <c:pt idx="4">
                  <c:v>7.300612283904645E-2</c:v>
                </c:pt>
                <c:pt idx="5">
                  <c:v>4.7018658511668983E-2</c:v>
                </c:pt>
                <c:pt idx="6">
                  <c:v>0.10364009042556697</c:v>
                </c:pt>
                <c:pt idx="7">
                  <c:v>6.1472249500748054E-2</c:v>
                </c:pt>
                <c:pt idx="8">
                  <c:v>4.9780197328095854E-2</c:v>
                </c:pt>
                <c:pt idx="9">
                  <c:v>1.3801103297369617E-2</c:v>
                </c:pt>
                <c:pt idx="10">
                  <c:v>4.1923981888523469E-2</c:v>
                </c:pt>
                <c:pt idx="11">
                  <c:v>1.5521298120967263E-2</c:v>
                </c:pt>
                <c:pt idx="12">
                  <c:v>5.4736467471181792E-2</c:v>
                </c:pt>
                <c:pt idx="13">
                  <c:v>0.10089173317866959</c:v>
                </c:pt>
                <c:pt idx="14">
                  <c:v>4.9187026699269082E-2</c:v>
                </c:pt>
                <c:pt idx="15">
                  <c:v>6.4859912869825412E-2</c:v>
                </c:pt>
                <c:pt idx="16">
                  <c:v>0.11250469593414487</c:v>
                </c:pt>
                <c:pt idx="17">
                  <c:v>1.4124051750841972E-2</c:v>
                </c:pt>
                <c:pt idx="18">
                  <c:v>3.2222346714823331E-2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00-4ED6-AB6A-1B8DEC393A4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00-4ED6-AB6A-1B8DEC393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8.74'!$Y$44:$Y$60</c:f>
              <c:numCache>
                <c:formatCode>#,##0</c:formatCode>
                <c:ptCount val="17"/>
                <c:pt idx="0">
                  <c:v>21</c:v>
                </c:pt>
                <c:pt idx="1">
                  <c:v>1172</c:v>
                </c:pt>
                <c:pt idx="2">
                  <c:v>3956</c:v>
                </c:pt>
                <c:pt idx="3">
                  <c:v>7845</c:v>
                </c:pt>
                <c:pt idx="4">
                  <c:v>11100</c:v>
                </c:pt>
                <c:pt idx="5">
                  <c:v>12335</c:v>
                </c:pt>
                <c:pt idx="6">
                  <c:v>10830</c:v>
                </c:pt>
                <c:pt idx="7">
                  <c:v>8495</c:v>
                </c:pt>
                <c:pt idx="8">
                  <c:v>7419</c:v>
                </c:pt>
                <c:pt idx="9">
                  <c:v>6200</c:v>
                </c:pt>
                <c:pt idx="10">
                  <c:v>5098</c:v>
                </c:pt>
                <c:pt idx="11">
                  <c:v>3618</c:v>
                </c:pt>
                <c:pt idx="12">
                  <c:v>1570</c:v>
                </c:pt>
                <c:pt idx="13">
                  <c:v>493</c:v>
                </c:pt>
                <c:pt idx="14">
                  <c:v>159</c:v>
                </c:pt>
                <c:pt idx="15">
                  <c:v>79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D-45A5-9994-F406446F2128}"/>
            </c:ext>
          </c:extLst>
        </c:ser>
        <c:ser>
          <c:idx val="1"/>
          <c:order val="1"/>
          <c:tx>
            <c:strRef>
              <c:f>'Table 8.74'!$S$62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8.74'!$Y$63:$Y$79</c:f>
              <c:numCache>
                <c:formatCode>#,##0</c:formatCode>
                <c:ptCount val="17"/>
                <c:pt idx="0">
                  <c:v>6</c:v>
                </c:pt>
                <c:pt idx="1">
                  <c:v>1437</c:v>
                </c:pt>
                <c:pt idx="2">
                  <c:v>4033</c:v>
                </c:pt>
                <c:pt idx="3">
                  <c:v>7642</c:v>
                </c:pt>
                <c:pt idx="4">
                  <c:v>10174</c:v>
                </c:pt>
                <c:pt idx="5">
                  <c:v>10416</c:v>
                </c:pt>
                <c:pt idx="6">
                  <c:v>8581</c:v>
                </c:pt>
                <c:pt idx="7">
                  <c:v>7311</c:v>
                </c:pt>
                <c:pt idx="8">
                  <c:v>6846</c:v>
                </c:pt>
                <c:pt idx="9">
                  <c:v>5850</c:v>
                </c:pt>
                <c:pt idx="10">
                  <c:v>4584</c:v>
                </c:pt>
                <c:pt idx="11">
                  <c:v>2835</c:v>
                </c:pt>
                <c:pt idx="12">
                  <c:v>1034</c:v>
                </c:pt>
                <c:pt idx="13">
                  <c:v>274</c:v>
                </c:pt>
                <c:pt idx="14">
                  <c:v>132</c:v>
                </c:pt>
                <c:pt idx="15">
                  <c:v>84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D-45A5-9994-F406446F2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8.74'!$Y$83:$Y$90</c:f>
              <c:numCache>
                <c:formatCode>#,##0</c:formatCode>
                <c:ptCount val="8"/>
                <c:pt idx="0">
                  <c:v>6620</c:v>
                </c:pt>
                <c:pt idx="1">
                  <c:v>6993</c:v>
                </c:pt>
                <c:pt idx="2">
                  <c:v>10856</c:v>
                </c:pt>
                <c:pt idx="3">
                  <c:v>3120</c:v>
                </c:pt>
                <c:pt idx="4">
                  <c:v>3505</c:v>
                </c:pt>
                <c:pt idx="5">
                  <c:v>3466</c:v>
                </c:pt>
                <c:pt idx="6">
                  <c:v>6074</c:v>
                </c:pt>
                <c:pt idx="7">
                  <c:v>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AC-4FDD-9C03-6422A69AF7A6}"/>
            </c:ext>
          </c:extLst>
        </c:ser>
        <c:ser>
          <c:idx val="1"/>
          <c:order val="1"/>
          <c:tx>
            <c:strRef>
              <c:f>'Table 8.74'!$S$92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8.74'!$Y$93:$Y$100</c:f>
              <c:numCache>
                <c:formatCode>#,##0</c:formatCode>
                <c:ptCount val="8"/>
                <c:pt idx="0">
                  <c:v>4448</c:v>
                </c:pt>
                <c:pt idx="1">
                  <c:v>9088</c:v>
                </c:pt>
                <c:pt idx="2">
                  <c:v>1806</c:v>
                </c:pt>
                <c:pt idx="3">
                  <c:v>7751</c:v>
                </c:pt>
                <c:pt idx="4">
                  <c:v>10393</c:v>
                </c:pt>
                <c:pt idx="5">
                  <c:v>6159</c:v>
                </c:pt>
                <c:pt idx="6">
                  <c:v>652</c:v>
                </c:pt>
                <c:pt idx="7">
                  <c:v>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AC-4FDD-9C03-6422A69AF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8.74'!$U$8:$Y$8</c:f>
              <c:numCache>
                <c:formatCode>General</c:formatCode>
                <c:ptCount val="5"/>
                <c:pt idx="0">
                  <c:v>39742.07</c:v>
                </c:pt>
                <c:pt idx="1">
                  <c:v>40322</c:v>
                </c:pt>
                <c:pt idx="2">
                  <c:v>41904.089999999997</c:v>
                </c:pt>
                <c:pt idx="3">
                  <c:v>43259.41</c:v>
                </c:pt>
                <c:pt idx="4">
                  <c:v>43437.02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E-4546-AF1F-61EDF1960F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EE-4546-AF1F-61EDF1960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8.74'!$T$4:$Y$4</c:f>
              <c:numCache>
                <c:formatCode>#,##0</c:formatCode>
                <c:ptCount val="6"/>
                <c:pt idx="0">
                  <c:v>120522</c:v>
                </c:pt>
                <c:pt idx="1">
                  <c:v>125994</c:v>
                </c:pt>
                <c:pt idx="2">
                  <c:v>129490</c:v>
                </c:pt>
                <c:pt idx="3">
                  <c:v>134580</c:v>
                </c:pt>
                <c:pt idx="4">
                  <c:v>140842</c:v>
                </c:pt>
                <c:pt idx="5">
                  <c:v>151727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BE-4CD2-BA1F-6F21870641BD}"/>
            </c:ext>
          </c:extLst>
        </c:ser>
        <c:ser>
          <c:idx val="1"/>
          <c:order val="1"/>
          <c:tx>
            <c:strRef>
              <c:f>'Table 8.74'!$S$7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8.74'!$T$7:$Y$7</c:f>
              <c:numCache>
                <c:formatCode>#,##0</c:formatCode>
                <c:ptCount val="6"/>
                <c:pt idx="0">
                  <c:v>89833</c:v>
                </c:pt>
                <c:pt idx="1">
                  <c:v>93313</c:v>
                </c:pt>
                <c:pt idx="2">
                  <c:v>96443</c:v>
                </c:pt>
                <c:pt idx="3">
                  <c:v>99494</c:v>
                </c:pt>
                <c:pt idx="4">
                  <c:v>104342</c:v>
                </c:pt>
                <c:pt idx="5">
                  <c:v>109820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BE-4CD2-BA1F-6F21870641BD}"/>
            </c:ext>
          </c:extLst>
        </c:ser>
        <c:ser>
          <c:idx val="2"/>
          <c:order val="2"/>
          <c:tx>
            <c:strRef>
              <c:f>'Table 8.74'!$S$11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8.74'!$T$11:$Y$11</c:f>
              <c:numCache>
                <c:formatCode>#,##0</c:formatCode>
                <c:ptCount val="6"/>
                <c:pt idx="0">
                  <c:v>109461</c:v>
                </c:pt>
                <c:pt idx="1">
                  <c:v>114655</c:v>
                </c:pt>
                <c:pt idx="2">
                  <c:v>117807</c:v>
                </c:pt>
                <c:pt idx="3">
                  <c:v>122573</c:v>
                </c:pt>
                <c:pt idx="4">
                  <c:v>127724</c:v>
                </c:pt>
                <c:pt idx="5">
                  <c:v>137318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BE-4CD2-BA1F-6F21870641BD}"/>
            </c:ext>
          </c:extLst>
        </c:ser>
        <c:ser>
          <c:idx val="3"/>
          <c:order val="3"/>
          <c:tx>
            <c:strRef>
              <c:f>'Table 8.74'!$S$12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8.74'!$T$12:$Y$12</c:f>
              <c:numCache>
                <c:formatCode>#,##0</c:formatCode>
                <c:ptCount val="6"/>
                <c:pt idx="0">
                  <c:v>11061</c:v>
                </c:pt>
                <c:pt idx="1">
                  <c:v>11339</c:v>
                </c:pt>
                <c:pt idx="2">
                  <c:v>11683</c:v>
                </c:pt>
                <c:pt idx="3">
                  <c:v>12007</c:v>
                </c:pt>
                <c:pt idx="4">
                  <c:v>13118</c:v>
                </c:pt>
                <c:pt idx="5">
                  <c:v>14409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BE-4CD2-BA1F-6F2187064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8.74'!$AA$15:$AA$33</c:f>
              <c:numCache>
                <c:formatCode>0.0%</c:formatCode>
                <c:ptCount val="19"/>
                <c:pt idx="0">
                  <c:v>3.5128882796074527E-3</c:v>
                </c:pt>
                <c:pt idx="1">
                  <c:v>9.0952829753438737E-4</c:v>
                </c:pt>
                <c:pt idx="2">
                  <c:v>7.6202653449946284E-2</c:v>
                </c:pt>
                <c:pt idx="3">
                  <c:v>7.5794024794532287E-3</c:v>
                </c:pt>
                <c:pt idx="4">
                  <c:v>7.300612283904645E-2</c:v>
                </c:pt>
                <c:pt idx="5">
                  <c:v>4.7018658511668983E-2</c:v>
                </c:pt>
                <c:pt idx="6">
                  <c:v>0.10364009042556697</c:v>
                </c:pt>
                <c:pt idx="7">
                  <c:v>6.1472249500748054E-2</c:v>
                </c:pt>
                <c:pt idx="8">
                  <c:v>4.9780197328095854E-2</c:v>
                </c:pt>
                <c:pt idx="9">
                  <c:v>1.3801103297369617E-2</c:v>
                </c:pt>
                <c:pt idx="10">
                  <c:v>4.1923981888523469E-2</c:v>
                </c:pt>
                <c:pt idx="11">
                  <c:v>1.5521298120967263E-2</c:v>
                </c:pt>
                <c:pt idx="12">
                  <c:v>5.4736467471181792E-2</c:v>
                </c:pt>
                <c:pt idx="13">
                  <c:v>0.10089173317866959</c:v>
                </c:pt>
                <c:pt idx="14">
                  <c:v>4.9187026699269082E-2</c:v>
                </c:pt>
                <c:pt idx="15">
                  <c:v>6.4859912869825412E-2</c:v>
                </c:pt>
                <c:pt idx="16">
                  <c:v>0.11250469593414487</c:v>
                </c:pt>
                <c:pt idx="17">
                  <c:v>1.4124051750841972E-2</c:v>
                </c:pt>
                <c:pt idx="18">
                  <c:v>3.2222346714823331E-2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E-4C52-9BB7-C1ABB93B26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E-4C52-9BB7-C1ABB93B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8.74'!$Y$44:$Y$60</c:f>
              <c:numCache>
                <c:formatCode>#,##0</c:formatCode>
                <c:ptCount val="17"/>
                <c:pt idx="0">
                  <c:v>21</c:v>
                </c:pt>
                <c:pt idx="1">
                  <c:v>1172</c:v>
                </c:pt>
                <c:pt idx="2">
                  <c:v>3956</c:v>
                </c:pt>
                <c:pt idx="3">
                  <c:v>7845</c:v>
                </c:pt>
                <c:pt idx="4">
                  <c:v>11100</c:v>
                </c:pt>
                <c:pt idx="5">
                  <c:v>12335</c:v>
                </c:pt>
                <c:pt idx="6">
                  <c:v>10830</c:v>
                </c:pt>
                <c:pt idx="7">
                  <c:v>8495</c:v>
                </c:pt>
                <c:pt idx="8">
                  <c:v>7419</c:v>
                </c:pt>
                <c:pt idx="9">
                  <c:v>6200</c:v>
                </c:pt>
                <c:pt idx="10">
                  <c:v>5098</c:v>
                </c:pt>
                <c:pt idx="11">
                  <c:v>3618</c:v>
                </c:pt>
                <c:pt idx="12">
                  <c:v>1570</c:v>
                </c:pt>
                <c:pt idx="13">
                  <c:v>493</c:v>
                </c:pt>
                <c:pt idx="14">
                  <c:v>159</c:v>
                </c:pt>
                <c:pt idx="15">
                  <c:v>79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1F-4AC9-8646-4604227A13F4}"/>
            </c:ext>
          </c:extLst>
        </c:ser>
        <c:ser>
          <c:idx val="1"/>
          <c:order val="1"/>
          <c:tx>
            <c:strRef>
              <c:f>'Table 8.74'!$S$62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8.74'!$Y$63:$Y$79</c:f>
              <c:numCache>
                <c:formatCode>#,##0</c:formatCode>
                <c:ptCount val="17"/>
                <c:pt idx="0">
                  <c:v>6</c:v>
                </c:pt>
                <c:pt idx="1">
                  <c:v>1437</c:v>
                </c:pt>
                <c:pt idx="2">
                  <c:v>4033</c:v>
                </c:pt>
                <c:pt idx="3">
                  <c:v>7642</c:v>
                </c:pt>
                <c:pt idx="4">
                  <c:v>10174</c:v>
                </c:pt>
                <c:pt idx="5">
                  <c:v>10416</c:v>
                </c:pt>
                <c:pt idx="6">
                  <c:v>8581</c:v>
                </c:pt>
                <c:pt idx="7">
                  <c:v>7311</c:v>
                </c:pt>
                <c:pt idx="8">
                  <c:v>6846</c:v>
                </c:pt>
                <c:pt idx="9">
                  <c:v>5850</c:v>
                </c:pt>
                <c:pt idx="10">
                  <c:v>4584</c:v>
                </c:pt>
                <c:pt idx="11">
                  <c:v>2835</c:v>
                </c:pt>
                <c:pt idx="12">
                  <c:v>1034</c:v>
                </c:pt>
                <c:pt idx="13">
                  <c:v>274</c:v>
                </c:pt>
                <c:pt idx="14">
                  <c:v>132</c:v>
                </c:pt>
                <c:pt idx="15">
                  <c:v>84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1F-4AC9-8646-4604227A1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8.74'!$Y$83:$Y$90</c:f>
              <c:numCache>
                <c:formatCode>#,##0</c:formatCode>
                <c:ptCount val="8"/>
                <c:pt idx="0">
                  <c:v>6620</c:v>
                </c:pt>
                <c:pt idx="1">
                  <c:v>6993</c:v>
                </c:pt>
                <c:pt idx="2">
                  <c:v>10856</c:v>
                </c:pt>
                <c:pt idx="3">
                  <c:v>3120</c:v>
                </c:pt>
                <c:pt idx="4">
                  <c:v>3505</c:v>
                </c:pt>
                <c:pt idx="5">
                  <c:v>3466</c:v>
                </c:pt>
                <c:pt idx="6">
                  <c:v>6074</c:v>
                </c:pt>
                <c:pt idx="7">
                  <c:v>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6D-4636-BE9B-E2A379440118}"/>
            </c:ext>
          </c:extLst>
        </c:ser>
        <c:ser>
          <c:idx val="1"/>
          <c:order val="1"/>
          <c:tx>
            <c:strRef>
              <c:f>'Table 8.74'!$S$92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8.74'!$Y$93:$Y$100</c:f>
              <c:numCache>
                <c:formatCode>#,##0</c:formatCode>
                <c:ptCount val="8"/>
                <c:pt idx="0">
                  <c:v>4448</c:v>
                </c:pt>
                <c:pt idx="1">
                  <c:v>9088</c:v>
                </c:pt>
                <c:pt idx="2">
                  <c:v>1806</c:v>
                </c:pt>
                <c:pt idx="3">
                  <c:v>7751</c:v>
                </c:pt>
                <c:pt idx="4">
                  <c:v>10393</c:v>
                </c:pt>
                <c:pt idx="5">
                  <c:v>6159</c:v>
                </c:pt>
                <c:pt idx="6">
                  <c:v>652</c:v>
                </c:pt>
                <c:pt idx="7">
                  <c:v>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6D-4636-BE9B-E2A379440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8.8'!$Y$83:$Y$90</c:f>
              <c:numCache>
                <c:formatCode>#,##0</c:formatCode>
                <c:ptCount val="8"/>
                <c:pt idx="0">
                  <c:v>342</c:v>
                </c:pt>
                <c:pt idx="1">
                  <c:v>329</c:v>
                </c:pt>
                <c:pt idx="2">
                  <c:v>643</c:v>
                </c:pt>
                <c:pt idx="3">
                  <c:v>170</c:v>
                </c:pt>
                <c:pt idx="4">
                  <c:v>111</c:v>
                </c:pt>
                <c:pt idx="5">
                  <c:v>150</c:v>
                </c:pt>
                <c:pt idx="6">
                  <c:v>415</c:v>
                </c:pt>
                <c:pt idx="7">
                  <c:v>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62-43EF-8B98-C5964C35D69D}"/>
            </c:ext>
          </c:extLst>
        </c:ser>
        <c:ser>
          <c:idx val="1"/>
          <c:order val="1"/>
          <c:tx>
            <c:strRef>
              <c:f>'Table 8.8'!$S$92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8.8'!$Y$93:$Y$100</c:f>
              <c:numCache>
                <c:formatCode>#,##0</c:formatCode>
                <c:ptCount val="8"/>
                <c:pt idx="0">
                  <c:v>205</c:v>
                </c:pt>
                <c:pt idx="1">
                  <c:v>638</c:v>
                </c:pt>
                <c:pt idx="2">
                  <c:v>118</c:v>
                </c:pt>
                <c:pt idx="3">
                  <c:v>509</c:v>
                </c:pt>
                <c:pt idx="4">
                  <c:v>534</c:v>
                </c:pt>
                <c:pt idx="5">
                  <c:v>321</c:v>
                </c:pt>
                <c:pt idx="6">
                  <c:v>27</c:v>
                </c:pt>
                <c:pt idx="7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62-43EF-8B98-C5964C35D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8.74'!$T$8:$Y$8</c:f>
              <c:numCache>
                <c:formatCode>General</c:formatCode>
                <c:ptCount val="6"/>
                <c:pt idx="0">
                  <c:v>39083.879999999997</c:v>
                </c:pt>
                <c:pt idx="1">
                  <c:v>39742.07</c:v>
                </c:pt>
                <c:pt idx="2">
                  <c:v>40322</c:v>
                </c:pt>
                <c:pt idx="3">
                  <c:v>41904.089999999997</c:v>
                </c:pt>
                <c:pt idx="4">
                  <c:v>43259.41</c:v>
                </c:pt>
                <c:pt idx="5">
                  <c:v>43437.02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F-4F98-B753-C3D229DEFC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FF-4F98-B753-C3D229DEF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8.75'!$U$4:$Y$4</c:f>
              <c:numCache>
                <c:formatCode>#,##0</c:formatCode>
                <c:ptCount val="5"/>
                <c:pt idx="0">
                  <c:v>29623</c:v>
                </c:pt>
                <c:pt idx="1">
                  <c:v>29130</c:v>
                </c:pt>
                <c:pt idx="2">
                  <c:v>29561</c:v>
                </c:pt>
                <c:pt idx="3">
                  <c:v>29682</c:v>
                </c:pt>
                <c:pt idx="4">
                  <c:v>30844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9-45BC-8FDC-AD94F2E9A9FE}"/>
            </c:ext>
          </c:extLst>
        </c:ser>
        <c:ser>
          <c:idx val="1"/>
          <c:order val="1"/>
          <c:tx>
            <c:strRef>
              <c:f>'Table 8.75'!$S$7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8.75'!$U$7:$Y$7</c:f>
              <c:numCache>
                <c:formatCode>#,##0</c:formatCode>
                <c:ptCount val="5"/>
                <c:pt idx="0">
                  <c:v>20462</c:v>
                </c:pt>
                <c:pt idx="1">
                  <c:v>20652</c:v>
                </c:pt>
                <c:pt idx="2">
                  <c:v>21024</c:v>
                </c:pt>
                <c:pt idx="3">
                  <c:v>21279</c:v>
                </c:pt>
                <c:pt idx="4">
                  <c:v>21867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39-45BC-8FDC-AD94F2E9A9FE}"/>
            </c:ext>
          </c:extLst>
        </c:ser>
        <c:ser>
          <c:idx val="2"/>
          <c:order val="2"/>
          <c:tx>
            <c:strRef>
              <c:f>'Table 8.75'!$S$11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8.75'!$U$11:$Y$11</c:f>
              <c:numCache>
                <c:formatCode>#,##0</c:formatCode>
                <c:ptCount val="5"/>
                <c:pt idx="0">
                  <c:v>27008</c:v>
                </c:pt>
                <c:pt idx="1">
                  <c:v>26555</c:v>
                </c:pt>
                <c:pt idx="2">
                  <c:v>27056</c:v>
                </c:pt>
                <c:pt idx="3">
                  <c:v>27148</c:v>
                </c:pt>
                <c:pt idx="4">
                  <c:v>28216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39-45BC-8FDC-AD94F2E9A9FE}"/>
            </c:ext>
          </c:extLst>
        </c:ser>
        <c:ser>
          <c:idx val="3"/>
          <c:order val="3"/>
          <c:tx>
            <c:strRef>
              <c:f>'Table 8.75'!$S$12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8.75'!$U$12:$Y$12</c:f>
              <c:numCache>
                <c:formatCode>#,##0</c:formatCode>
                <c:ptCount val="5"/>
                <c:pt idx="0">
                  <c:v>2613</c:v>
                </c:pt>
                <c:pt idx="1">
                  <c:v>2577</c:v>
                </c:pt>
                <c:pt idx="2">
                  <c:v>2507</c:v>
                </c:pt>
                <c:pt idx="3">
                  <c:v>2536</c:v>
                </c:pt>
                <c:pt idx="4">
                  <c:v>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39-45BC-8FDC-AD94F2E9A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8.75'!$AA$15:$AA$33</c:f>
              <c:numCache>
                <c:formatCode>0.0%</c:formatCode>
                <c:ptCount val="19"/>
                <c:pt idx="0">
                  <c:v>1.4265335235378032E-2</c:v>
                </c:pt>
                <c:pt idx="1">
                  <c:v>1.750745687978213E-3</c:v>
                </c:pt>
                <c:pt idx="2">
                  <c:v>7.7908183115030477E-2</c:v>
                </c:pt>
                <c:pt idx="3">
                  <c:v>7.8783555959019581E-3</c:v>
                </c:pt>
                <c:pt idx="4">
                  <c:v>6.7371287770717159E-2</c:v>
                </c:pt>
                <c:pt idx="5">
                  <c:v>2.9341200881857089E-2</c:v>
                </c:pt>
                <c:pt idx="6">
                  <c:v>0.10494747762936066</c:v>
                </c:pt>
                <c:pt idx="7">
                  <c:v>8.3776423291401891E-2</c:v>
                </c:pt>
                <c:pt idx="8">
                  <c:v>4.3379587602126832E-2</c:v>
                </c:pt>
                <c:pt idx="9">
                  <c:v>5.8682401763714177E-3</c:v>
                </c:pt>
                <c:pt idx="10">
                  <c:v>3.9780832576838281E-2</c:v>
                </c:pt>
                <c:pt idx="11">
                  <c:v>1.2060692517183245E-2</c:v>
                </c:pt>
                <c:pt idx="12">
                  <c:v>4.4773699909220595E-2</c:v>
                </c:pt>
                <c:pt idx="13">
                  <c:v>6.6593178576060175E-2</c:v>
                </c:pt>
                <c:pt idx="14">
                  <c:v>8.5429905330047989E-2</c:v>
                </c:pt>
                <c:pt idx="15">
                  <c:v>7.5087537284398917E-2</c:v>
                </c:pt>
                <c:pt idx="16">
                  <c:v>0.12848528076773441</c:v>
                </c:pt>
                <c:pt idx="17">
                  <c:v>1.387628063804954E-2</c:v>
                </c:pt>
                <c:pt idx="18">
                  <c:v>3.0411101024510438E-2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6-414A-9AFC-3F3CDAC4A8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F6-414A-9AFC-3F3CDAC4A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8.75'!$Y$44:$Y$60</c:f>
              <c:numCache>
                <c:formatCode>#,##0</c:formatCode>
                <c:ptCount val="17"/>
                <c:pt idx="0">
                  <c:v>10</c:v>
                </c:pt>
                <c:pt idx="1">
                  <c:v>453</c:v>
                </c:pt>
                <c:pt idx="2">
                  <c:v>1028</c:v>
                </c:pt>
                <c:pt idx="3">
                  <c:v>1574</c:v>
                </c:pt>
                <c:pt idx="4">
                  <c:v>1958</c:v>
                </c:pt>
                <c:pt idx="5">
                  <c:v>1799</c:v>
                </c:pt>
                <c:pt idx="6">
                  <c:v>1618</c:v>
                </c:pt>
                <c:pt idx="7">
                  <c:v>1390</c:v>
                </c:pt>
                <c:pt idx="8">
                  <c:v>1530</c:v>
                </c:pt>
                <c:pt idx="9">
                  <c:v>1379</c:v>
                </c:pt>
                <c:pt idx="10">
                  <c:v>1163</c:v>
                </c:pt>
                <c:pt idx="11">
                  <c:v>978</c:v>
                </c:pt>
                <c:pt idx="12">
                  <c:v>476</c:v>
                </c:pt>
                <c:pt idx="13">
                  <c:v>179</c:v>
                </c:pt>
                <c:pt idx="14">
                  <c:v>44</c:v>
                </c:pt>
                <c:pt idx="15">
                  <c:v>26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70-4BE2-9A11-16BC7AE1AF26}"/>
            </c:ext>
          </c:extLst>
        </c:ser>
        <c:ser>
          <c:idx val="1"/>
          <c:order val="1"/>
          <c:tx>
            <c:strRef>
              <c:f>'Table 8.75'!$S$62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8.75'!$Y$63:$Y$79</c:f>
              <c:numCache>
                <c:formatCode>#,##0</c:formatCode>
                <c:ptCount val="17"/>
                <c:pt idx="0">
                  <c:v>12</c:v>
                </c:pt>
                <c:pt idx="1">
                  <c:v>529</c:v>
                </c:pt>
                <c:pt idx="2">
                  <c:v>1096</c:v>
                </c:pt>
                <c:pt idx="3">
                  <c:v>1500</c:v>
                </c:pt>
                <c:pt idx="4">
                  <c:v>1855</c:v>
                </c:pt>
                <c:pt idx="5">
                  <c:v>1696</c:v>
                </c:pt>
                <c:pt idx="6">
                  <c:v>1428</c:v>
                </c:pt>
                <c:pt idx="7">
                  <c:v>1436</c:v>
                </c:pt>
                <c:pt idx="8">
                  <c:v>1561</c:v>
                </c:pt>
                <c:pt idx="9">
                  <c:v>1409</c:v>
                </c:pt>
                <c:pt idx="10">
                  <c:v>1276</c:v>
                </c:pt>
                <c:pt idx="11">
                  <c:v>861</c:v>
                </c:pt>
                <c:pt idx="12">
                  <c:v>349</c:v>
                </c:pt>
                <c:pt idx="13">
                  <c:v>114</c:v>
                </c:pt>
                <c:pt idx="14">
                  <c:v>59</c:v>
                </c:pt>
                <c:pt idx="15">
                  <c:v>25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70-4BE2-9A11-16BC7AE1A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8.75'!$Y$83:$Y$90</c:f>
              <c:numCache>
                <c:formatCode>#,##0</c:formatCode>
                <c:ptCount val="8"/>
                <c:pt idx="0">
                  <c:v>1353</c:v>
                </c:pt>
                <c:pt idx="1">
                  <c:v>1162</c:v>
                </c:pt>
                <c:pt idx="2">
                  <c:v>2226</c:v>
                </c:pt>
                <c:pt idx="3">
                  <c:v>724</c:v>
                </c:pt>
                <c:pt idx="4">
                  <c:v>442</c:v>
                </c:pt>
                <c:pt idx="5">
                  <c:v>622</c:v>
                </c:pt>
                <c:pt idx="6">
                  <c:v>1323</c:v>
                </c:pt>
                <c:pt idx="7">
                  <c:v>1626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0-408D-B54C-E836706C5484}"/>
            </c:ext>
          </c:extLst>
        </c:ser>
        <c:ser>
          <c:idx val="1"/>
          <c:order val="1"/>
          <c:tx>
            <c:strRef>
              <c:f>'Table 8.75'!$S$92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8.75'!$Y$93:$Y$100</c:f>
              <c:numCache>
                <c:formatCode>#,##0</c:formatCode>
                <c:ptCount val="8"/>
                <c:pt idx="0">
                  <c:v>805</c:v>
                </c:pt>
                <c:pt idx="1">
                  <c:v>1997</c:v>
                </c:pt>
                <c:pt idx="2">
                  <c:v>356</c:v>
                </c:pt>
                <c:pt idx="3">
                  <c:v>1677</c:v>
                </c:pt>
                <c:pt idx="4">
                  <c:v>1976</c:v>
                </c:pt>
                <c:pt idx="5">
                  <c:v>1229</c:v>
                </c:pt>
                <c:pt idx="6">
                  <c:v>111</c:v>
                </c:pt>
                <c:pt idx="7">
                  <c:v>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0-408D-B54C-E836706C5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8.75'!$U$8:$Y$8</c:f>
              <c:numCache>
                <c:formatCode>General</c:formatCode>
                <c:ptCount val="5"/>
                <c:pt idx="0">
                  <c:v>36193.5</c:v>
                </c:pt>
                <c:pt idx="1">
                  <c:v>38390.5</c:v>
                </c:pt>
                <c:pt idx="2">
                  <c:v>39997</c:v>
                </c:pt>
                <c:pt idx="3">
                  <c:v>40669.5</c:v>
                </c:pt>
                <c:pt idx="4">
                  <c:v>40485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67-471A-B820-0363D8FDAFE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67-471A-B820-0363D8FDA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8.75'!$T$4:$Y$4</c:f>
              <c:numCache>
                <c:formatCode>#,##0</c:formatCode>
                <c:ptCount val="6"/>
                <c:pt idx="0">
                  <c:v>28499</c:v>
                </c:pt>
                <c:pt idx="1">
                  <c:v>29623</c:v>
                </c:pt>
                <c:pt idx="2">
                  <c:v>29130</c:v>
                </c:pt>
                <c:pt idx="3">
                  <c:v>29561</c:v>
                </c:pt>
                <c:pt idx="4">
                  <c:v>29682</c:v>
                </c:pt>
                <c:pt idx="5">
                  <c:v>30844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D-426A-9665-869EDFB3CB2C}"/>
            </c:ext>
          </c:extLst>
        </c:ser>
        <c:ser>
          <c:idx val="1"/>
          <c:order val="1"/>
          <c:tx>
            <c:strRef>
              <c:f>'Table 8.75'!$S$7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8.75'!$T$7:$Y$7</c:f>
              <c:numCache>
                <c:formatCode>#,##0</c:formatCode>
                <c:ptCount val="6"/>
                <c:pt idx="0">
                  <c:v>20186</c:v>
                </c:pt>
                <c:pt idx="1">
                  <c:v>20462</c:v>
                </c:pt>
                <c:pt idx="2">
                  <c:v>20652</c:v>
                </c:pt>
                <c:pt idx="3">
                  <c:v>21024</c:v>
                </c:pt>
                <c:pt idx="4">
                  <c:v>21279</c:v>
                </c:pt>
                <c:pt idx="5">
                  <c:v>21867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D-426A-9665-869EDFB3CB2C}"/>
            </c:ext>
          </c:extLst>
        </c:ser>
        <c:ser>
          <c:idx val="2"/>
          <c:order val="2"/>
          <c:tx>
            <c:strRef>
              <c:f>'Table 8.75'!$S$11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8.75'!$T$11:$Y$11</c:f>
              <c:numCache>
                <c:formatCode>#,##0</c:formatCode>
                <c:ptCount val="6"/>
                <c:pt idx="0">
                  <c:v>25831</c:v>
                </c:pt>
                <c:pt idx="1">
                  <c:v>27008</c:v>
                </c:pt>
                <c:pt idx="2">
                  <c:v>26555</c:v>
                </c:pt>
                <c:pt idx="3">
                  <c:v>27056</c:v>
                </c:pt>
                <c:pt idx="4">
                  <c:v>27148</c:v>
                </c:pt>
                <c:pt idx="5">
                  <c:v>28216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D-426A-9665-869EDFB3CB2C}"/>
            </c:ext>
          </c:extLst>
        </c:ser>
        <c:ser>
          <c:idx val="3"/>
          <c:order val="3"/>
          <c:tx>
            <c:strRef>
              <c:f>'Table 8.75'!$S$12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8.75'!$T$12:$Y$12</c:f>
              <c:numCache>
                <c:formatCode>#,##0</c:formatCode>
                <c:ptCount val="6"/>
                <c:pt idx="0">
                  <c:v>2665</c:v>
                </c:pt>
                <c:pt idx="1">
                  <c:v>2613</c:v>
                </c:pt>
                <c:pt idx="2">
                  <c:v>2577</c:v>
                </c:pt>
                <c:pt idx="3">
                  <c:v>2507</c:v>
                </c:pt>
                <c:pt idx="4">
                  <c:v>2536</c:v>
                </c:pt>
                <c:pt idx="5">
                  <c:v>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6D-426A-9665-869EDFB3C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8.75'!$AA$15:$AA$33</c:f>
              <c:numCache>
                <c:formatCode>0.0%</c:formatCode>
                <c:ptCount val="19"/>
                <c:pt idx="0">
                  <c:v>1.4265335235378032E-2</c:v>
                </c:pt>
                <c:pt idx="1">
                  <c:v>1.750745687978213E-3</c:v>
                </c:pt>
                <c:pt idx="2">
                  <c:v>7.7908183115030477E-2</c:v>
                </c:pt>
                <c:pt idx="3">
                  <c:v>7.8783555959019581E-3</c:v>
                </c:pt>
                <c:pt idx="4">
                  <c:v>6.7371287770717159E-2</c:v>
                </c:pt>
                <c:pt idx="5">
                  <c:v>2.9341200881857089E-2</c:v>
                </c:pt>
                <c:pt idx="6">
                  <c:v>0.10494747762936066</c:v>
                </c:pt>
                <c:pt idx="7">
                  <c:v>8.3776423291401891E-2</c:v>
                </c:pt>
                <c:pt idx="8">
                  <c:v>4.3379587602126832E-2</c:v>
                </c:pt>
                <c:pt idx="9">
                  <c:v>5.8682401763714177E-3</c:v>
                </c:pt>
                <c:pt idx="10">
                  <c:v>3.9780832576838281E-2</c:v>
                </c:pt>
                <c:pt idx="11">
                  <c:v>1.2060692517183245E-2</c:v>
                </c:pt>
                <c:pt idx="12">
                  <c:v>4.4773699909220595E-2</c:v>
                </c:pt>
                <c:pt idx="13">
                  <c:v>6.6593178576060175E-2</c:v>
                </c:pt>
                <c:pt idx="14">
                  <c:v>8.5429905330047989E-2</c:v>
                </c:pt>
                <c:pt idx="15">
                  <c:v>7.5087537284398917E-2</c:v>
                </c:pt>
                <c:pt idx="16">
                  <c:v>0.12848528076773441</c:v>
                </c:pt>
                <c:pt idx="17">
                  <c:v>1.387628063804954E-2</c:v>
                </c:pt>
                <c:pt idx="18">
                  <c:v>3.0411101024510438E-2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6-4EA6-BD6B-1DBBB506690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6-4EA6-BD6B-1DBBB5066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8.75'!$Y$44:$Y$60</c:f>
              <c:numCache>
                <c:formatCode>#,##0</c:formatCode>
                <c:ptCount val="17"/>
                <c:pt idx="0">
                  <c:v>10</c:v>
                </c:pt>
                <c:pt idx="1">
                  <c:v>453</c:v>
                </c:pt>
                <c:pt idx="2">
                  <c:v>1028</c:v>
                </c:pt>
                <c:pt idx="3">
                  <c:v>1574</c:v>
                </c:pt>
                <c:pt idx="4">
                  <c:v>1958</c:v>
                </c:pt>
                <c:pt idx="5">
                  <c:v>1799</c:v>
                </c:pt>
                <c:pt idx="6">
                  <c:v>1618</c:v>
                </c:pt>
                <c:pt idx="7">
                  <c:v>1390</c:v>
                </c:pt>
                <c:pt idx="8">
                  <c:v>1530</c:v>
                </c:pt>
                <c:pt idx="9">
                  <c:v>1379</c:v>
                </c:pt>
                <c:pt idx="10">
                  <c:v>1163</c:v>
                </c:pt>
                <c:pt idx="11">
                  <c:v>978</c:v>
                </c:pt>
                <c:pt idx="12">
                  <c:v>476</c:v>
                </c:pt>
                <c:pt idx="13">
                  <c:v>179</c:v>
                </c:pt>
                <c:pt idx="14">
                  <c:v>44</c:v>
                </c:pt>
                <c:pt idx="15">
                  <c:v>26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3C-40AD-8CBE-356C96361A1F}"/>
            </c:ext>
          </c:extLst>
        </c:ser>
        <c:ser>
          <c:idx val="1"/>
          <c:order val="1"/>
          <c:tx>
            <c:strRef>
              <c:f>'Table 8.75'!$S$62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8.75'!$Y$63:$Y$79</c:f>
              <c:numCache>
                <c:formatCode>#,##0</c:formatCode>
                <c:ptCount val="17"/>
                <c:pt idx="0">
                  <c:v>12</c:v>
                </c:pt>
                <c:pt idx="1">
                  <c:v>529</c:v>
                </c:pt>
                <c:pt idx="2">
                  <c:v>1096</c:v>
                </c:pt>
                <c:pt idx="3">
                  <c:v>1500</c:v>
                </c:pt>
                <c:pt idx="4">
                  <c:v>1855</c:v>
                </c:pt>
                <c:pt idx="5">
                  <c:v>1696</c:v>
                </c:pt>
                <c:pt idx="6">
                  <c:v>1428</c:v>
                </c:pt>
                <c:pt idx="7">
                  <c:v>1436</c:v>
                </c:pt>
                <c:pt idx="8">
                  <c:v>1561</c:v>
                </c:pt>
                <c:pt idx="9">
                  <c:v>1409</c:v>
                </c:pt>
                <c:pt idx="10">
                  <c:v>1276</c:v>
                </c:pt>
                <c:pt idx="11">
                  <c:v>861</c:v>
                </c:pt>
                <c:pt idx="12">
                  <c:v>349</c:v>
                </c:pt>
                <c:pt idx="13">
                  <c:v>114</c:v>
                </c:pt>
                <c:pt idx="14">
                  <c:v>59</c:v>
                </c:pt>
                <c:pt idx="15">
                  <c:v>25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3C-40AD-8CBE-356C96361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8.75'!$Y$83:$Y$90</c:f>
              <c:numCache>
                <c:formatCode>#,##0</c:formatCode>
                <c:ptCount val="8"/>
                <c:pt idx="0">
                  <c:v>1353</c:v>
                </c:pt>
                <c:pt idx="1">
                  <c:v>1162</c:v>
                </c:pt>
                <c:pt idx="2">
                  <c:v>2226</c:v>
                </c:pt>
                <c:pt idx="3">
                  <c:v>724</c:v>
                </c:pt>
                <c:pt idx="4">
                  <c:v>442</c:v>
                </c:pt>
                <c:pt idx="5">
                  <c:v>622</c:v>
                </c:pt>
                <c:pt idx="6">
                  <c:v>1323</c:v>
                </c:pt>
                <c:pt idx="7">
                  <c:v>1626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8-4E92-998A-88F025C879B7}"/>
            </c:ext>
          </c:extLst>
        </c:ser>
        <c:ser>
          <c:idx val="1"/>
          <c:order val="1"/>
          <c:tx>
            <c:strRef>
              <c:f>'Table 8.75'!$S$92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8.75'!$Y$93:$Y$100</c:f>
              <c:numCache>
                <c:formatCode>#,##0</c:formatCode>
                <c:ptCount val="8"/>
                <c:pt idx="0">
                  <c:v>805</c:v>
                </c:pt>
                <c:pt idx="1">
                  <c:v>1997</c:v>
                </c:pt>
                <c:pt idx="2">
                  <c:v>356</c:v>
                </c:pt>
                <c:pt idx="3">
                  <c:v>1677</c:v>
                </c:pt>
                <c:pt idx="4">
                  <c:v>1976</c:v>
                </c:pt>
                <c:pt idx="5">
                  <c:v>1229</c:v>
                </c:pt>
                <c:pt idx="6">
                  <c:v>111</c:v>
                </c:pt>
                <c:pt idx="7">
                  <c:v>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C8-4E92-998A-88F025C87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8.8'!$U$8:$Y$8</c:f>
              <c:numCache>
                <c:formatCode>General</c:formatCode>
                <c:ptCount val="5"/>
                <c:pt idx="0">
                  <c:v>30158</c:v>
                </c:pt>
                <c:pt idx="1">
                  <c:v>32611</c:v>
                </c:pt>
                <c:pt idx="2">
                  <c:v>32766</c:v>
                </c:pt>
                <c:pt idx="3">
                  <c:v>34150.300000000003</c:v>
                </c:pt>
                <c:pt idx="4">
                  <c:v>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BC-4F8F-A5DD-E31BBC2AD32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BC-4F8F-A5DD-E31BBC2AD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8.75'!$T$8:$Y$8</c:f>
              <c:numCache>
                <c:formatCode>General</c:formatCode>
                <c:ptCount val="6"/>
                <c:pt idx="0">
                  <c:v>35673</c:v>
                </c:pt>
                <c:pt idx="1">
                  <c:v>36193.5</c:v>
                </c:pt>
                <c:pt idx="2">
                  <c:v>38390.5</c:v>
                </c:pt>
                <c:pt idx="3">
                  <c:v>39997</c:v>
                </c:pt>
                <c:pt idx="4">
                  <c:v>40669.5</c:v>
                </c:pt>
                <c:pt idx="5">
                  <c:v>40485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86-40EE-B357-3E58274ACDA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86-40EE-B357-3E58274AC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8.76'!$U$4:$Y$4</c:f>
              <c:numCache>
                <c:formatCode>#,##0</c:formatCode>
                <c:ptCount val="5"/>
                <c:pt idx="0">
                  <c:v>142373</c:v>
                </c:pt>
                <c:pt idx="1">
                  <c:v>146655</c:v>
                </c:pt>
                <c:pt idx="2">
                  <c:v>152992</c:v>
                </c:pt>
                <c:pt idx="3">
                  <c:v>163298</c:v>
                </c:pt>
                <c:pt idx="4">
                  <c:v>180453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8F-4CEE-8B98-FF6C8F1DC496}"/>
            </c:ext>
          </c:extLst>
        </c:ser>
        <c:ser>
          <c:idx val="1"/>
          <c:order val="1"/>
          <c:tx>
            <c:strRef>
              <c:f>'Table 8.76'!$S$7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8.76'!$U$7:$Y$7</c:f>
              <c:numCache>
                <c:formatCode>#,##0</c:formatCode>
                <c:ptCount val="5"/>
                <c:pt idx="0">
                  <c:v>103459</c:v>
                </c:pt>
                <c:pt idx="1">
                  <c:v>107351</c:v>
                </c:pt>
                <c:pt idx="2">
                  <c:v>111117</c:v>
                </c:pt>
                <c:pt idx="3">
                  <c:v>117290</c:v>
                </c:pt>
                <c:pt idx="4">
                  <c:v>126947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8F-4CEE-8B98-FF6C8F1DC496}"/>
            </c:ext>
          </c:extLst>
        </c:ser>
        <c:ser>
          <c:idx val="2"/>
          <c:order val="2"/>
          <c:tx>
            <c:strRef>
              <c:f>'Table 8.76'!$S$11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8.76'!$U$11:$Y$11</c:f>
              <c:numCache>
                <c:formatCode>#,##0</c:formatCode>
                <c:ptCount val="5"/>
                <c:pt idx="0">
                  <c:v>130784</c:v>
                </c:pt>
                <c:pt idx="1">
                  <c:v>134214</c:v>
                </c:pt>
                <c:pt idx="2">
                  <c:v>139434</c:v>
                </c:pt>
                <c:pt idx="3">
                  <c:v>147875</c:v>
                </c:pt>
                <c:pt idx="4">
                  <c:v>162996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8F-4CEE-8B98-FF6C8F1DC496}"/>
            </c:ext>
          </c:extLst>
        </c:ser>
        <c:ser>
          <c:idx val="3"/>
          <c:order val="3"/>
          <c:tx>
            <c:strRef>
              <c:f>'Table 8.76'!$S$12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8.76'!$U$12:$Y$12</c:f>
              <c:numCache>
                <c:formatCode>#,##0</c:formatCode>
                <c:ptCount val="5"/>
                <c:pt idx="0">
                  <c:v>11589</c:v>
                </c:pt>
                <c:pt idx="1">
                  <c:v>12441</c:v>
                </c:pt>
                <c:pt idx="2">
                  <c:v>13558</c:v>
                </c:pt>
                <c:pt idx="3">
                  <c:v>15423</c:v>
                </c:pt>
                <c:pt idx="4">
                  <c:v>17457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8F-4CEE-8B98-FF6C8F1DC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8.76'!$AA$15:$AA$33</c:f>
              <c:numCache>
                <c:formatCode>0.0%</c:formatCode>
                <c:ptCount val="19"/>
                <c:pt idx="0">
                  <c:v>6.7995544546225334E-3</c:v>
                </c:pt>
                <c:pt idx="1">
                  <c:v>1.2524036729785596E-3</c:v>
                </c:pt>
                <c:pt idx="2">
                  <c:v>5.898488803178667E-2</c:v>
                </c:pt>
                <c:pt idx="3">
                  <c:v>8.3622882412594975E-3</c:v>
                </c:pt>
                <c:pt idx="4">
                  <c:v>5.389769081145783E-2</c:v>
                </c:pt>
                <c:pt idx="5">
                  <c:v>4.5912231993926397E-2</c:v>
                </c:pt>
                <c:pt idx="6">
                  <c:v>9.1358968817365188E-2</c:v>
                </c:pt>
                <c:pt idx="7">
                  <c:v>6.2470560201271244E-2</c:v>
                </c:pt>
                <c:pt idx="8">
                  <c:v>6.8045419028777573E-2</c:v>
                </c:pt>
                <c:pt idx="9">
                  <c:v>1.6103916255202185E-2</c:v>
                </c:pt>
                <c:pt idx="10">
                  <c:v>4.4515746482463578E-2</c:v>
                </c:pt>
                <c:pt idx="11">
                  <c:v>1.6779992574243709E-2</c:v>
                </c:pt>
                <c:pt idx="12">
                  <c:v>7.0422769363767845E-2</c:v>
                </c:pt>
                <c:pt idx="13">
                  <c:v>0.13631804403362649</c:v>
                </c:pt>
                <c:pt idx="14">
                  <c:v>4.7419549688838644E-2</c:v>
                </c:pt>
                <c:pt idx="15">
                  <c:v>5.3332446675865737E-2</c:v>
                </c:pt>
                <c:pt idx="16">
                  <c:v>9.0943348129429821E-2</c:v>
                </c:pt>
                <c:pt idx="17">
                  <c:v>1.7799648661978466E-2</c:v>
                </c:pt>
                <c:pt idx="18">
                  <c:v>2.4998198977018948E-2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3-4339-9DBC-9BAB60E675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3-4339-9DBC-9BAB60E67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8.76'!$Y$44:$Y$60</c:f>
              <c:numCache>
                <c:formatCode>#,##0</c:formatCode>
                <c:ptCount val="17"/>
                <c:pt idx="0">
                  <c:v>12</c:v>
                </c:pt>
                <c:pt idx="1">
                  <c:v>1133</c:v>
                </c:pt>
                <c:pt idx="2">
                  <c:v>4740</c:v>
                </c:pt>
                <c:pt idx="3">
                  <c:v>9138</c:v>
                </c:pt>
                <c:pt idx="4">
                  <c:v>13501</c:v>
                </c:pt>
                <c:pt idx="5">
                  <c:v>17548</c:v>
                </c:pt>
                <c:pt idx="6">
                  <c:v>15963</c:v>
                </c:pt>
                <c:pt idx="7">
                  <c:v>11209</c:v>
                </c:pt>
                <c:pt idx="8">
                  <c:v>8907</c:v>
                </c:pt>
                <c:pt idx="9">
                  <c:v>6872</c:v>
                </c:pt>
                <c:pt idx="10">
                  <c:v>5217</c:v>
                </c:pt>
                <c:pt idx="11">
                  <c:v>3333</c:v>
                </c:pt>
                <c:pt idx="12">
                  <c:v>1470</c:v>
                </c:pt>
                <c:pt idx="13">
                  <c:v>458</c:v>
                </c:pt>
                <c:pt idx="14">
                  <c:v>101</c:v>
                </c:pt>
                <c:pt idx="15">
                  <c:v>45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74-4B83-954D-42E2C4E53908}"/>
            </c:ext>
          </c:extLst>
        </c:ser>
        <c:ser>
          <c:idx val="1"/>
          <c:order val="1"/>
          <c:tx>
            <c:strRef>
              <c:f>'Table 8.76'!$S$62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8.76'!$Y$63:$Y$79</c:f>
              <c:numCache>
                <c:formatCode>#,##0</c:formatCode>
                <c:ptCount val="17"/>
                <c:pt idx="0">
                  <c:v>24</c:v>
                </c:pt>
                <c:pt idx="1">
                  <c:v>1479</c:v>
                </c:pt>
                <c:pt idx="2">
                  <c:v>4298</c:v>
                </c:pt>
                <c:pt idx="3">
                  <c:v>7828</c:v>
                </c:pt>
                <c:pt idx="4">
                  <c:v>11800</c:v>
                </c:pt>
                <c:pt idx="5">
                  <c:v>14330</c:v>
                </c:pt>
                <c:pt idx="6">
                  <c:v>11146</c:v>
                </c:pt>
                <c:pt idx="7">
                  <c:v>8306</c:v>
                </c:pt>
                <c:pt idx="8">
                  <c:v>7511</c:v>
                </c:pt>
                <c:pt idx="9">
                  <c:v>5942</c:v>
                </c:pt>
                <c:pt idx="10">
                  <c:v>4314</c:v>
                </c:pt>
                <c:pt idx="11">
                  <c:v>2484</c:v>
                </c:pt>
                <c:pt idx="12">
                  <c:v>858</c:v>
                </c:pt>
                <c:pt idx="13">
                  <c:v>255</c:v>
                </c:pt>
                <c:pt idx="14">
                  <c:v>99</c:v>
                </c:pt>
                <c:pt idx="15">
                  <c:v>54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74-4B83-954D-42E2C4E53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8.76'!$Y$83:$Y$90</c:f>
              <c:numCache>
                <c:formatCode>#,##0</c:formatCode>
                <c:ptCount val="8"/>
                <c:pt idx="0">
                  <c:v>8448</c:v>
                </c:pt>
                <c:pt idx="1">
                  <c:v>10763</c:v>
                </c:pt>
                <c:pt idx="2">
                  <c:v>10595</c:v>
                </c:pt>
                <c:pt idx="3">
                  <c:v>3555</c:v>
                </c:pt>
                <c:pt idx="4">
                  <c:v>4876</c:v>
                </c:pt>
                <c:pt idx="5">
                  <c:v>3517</c:v>
                </c:pt>
                <c:pt idx="6">
                  <c:v>8465</c:v>
                </c:pt>
                <c:pt idx="7">
                  <c:v>7516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4B-4DA6-A619-AB2A94165ACB}"/>
            </c:ext>
          </c:extLst>
        </c:ser>
        <c:ser>
          <c:idx val="1"/>
          <c:order val="1"/>
          <c:tx>
            <c:strRef>
              <c:f>'Table 8.76'!$S$92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8.76'!$Y$93:$Y$100</c:f>
              <c:numCache>
                <c:formatCode>#,##0</c:formatCode>
                <c:ptCount val="8"/>
                <c:pt idx="0">
                  <c:v>5529</c:v>
                </c:pt>
                <c:pt idx="1">
                  <c:v>10737</c:v>
                </c:pt>
                <c:pt idx="2">
                  <c:v>1972</c:v>
                </c:pt>
                <c:pt idx="3">
                  <c:v>8003</c:v>
                </c:pt>
                <c:pt idx="4">
                  <c:v>11211</c:v>
                </c:pt>
                <c:pt idx="5">
                  <c:v>5811</c:v>
                </c:pt>
                <c:pt idx="6">
                  <c:v>1391</c:v>
                </c:pt>
                <c:pt idx="7">
                  <c:v>3913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4B-4DA6-A619-AB2A94165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8.76'!$U$8:$Y$8</c:f>
              <c:numCache>
                <c:formatCode>General</c:formatCode>
                <c:ptCount val="5"/>
                <c:pt idx="0">
                  <c:v>43064</c:v>
                </c:pt>
                <c:pt idx="1">
                  <c:v>43552.15</c:v>
                </c:pt>
                <c:pt idx="2">
                  <c:v>45030</c:v>
                </c:pt>
                <c:pt idx="3">
                  <c:v>45957</c:v>
                </c:pt>
                <c:pt idx="4">
                  <c:v>45728.22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46-46CE-AF00-CB49530968A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46-46CE-AF00-CB4953096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8.76'!$T$4:$Y$4</c:f>
              <c:numCache>
                <c:formatCode>#,##0</c:formatCode>
                <c:ptCount val="6"/>
                <c:pt idx="0">
                  <c:v>137255</c:v>
                </c:pt>
                <c:pt idx="1">
                  <c:v>142373</c:v>
                </c:pt>
                <c:pt idx="2">
                  <c:v>146655</c:v>
                </c:pt>
                <c:pt idx="3">
                  <c:v>152992</c:v>
                </c:pt>
                <c:pt idx="4">
                  <c:v>163298</c:v>
                </c:pt>
                <c:pt idx="5">
                  <c:v>180453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82-4886-ACC2-2A05D801DFEB}"/>
            </c:ext>
          </c:extLst>
        </c:ser>
        <c:ser>
          <c:idx val="1"/>
          <c:order val="1"/>
          <c:tx>
            <c:strRef>
              <c:f>'Table 8.76'!$S$7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8.76'!$T$7:$Y$7</c:f>
              <c:numCache>
                <c:formatCode>#,##0</c:formatCode>
                <c:ptCount val="6"/>
                <c:pt idx="0">
                  <c:v>99308</c:v>
                </c:pt>
                <c:pt idx="1">
                  <c:v>103459</c:v>
                </c:pt>
                <c:pt idx="2">
                  <c:v>107351</c:v>
                </c:pt>
                <c:pt idx="3">
                  <c:v>111117</c:v>
                </c:pt>
                <c:pt idx="4">
                  <c:v>117290</c:v>
                </c:pt>
                <c:pt idx="5">
                  <c:v>126947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82-4886-ACC2-2A05D801DFEB}"/>
            </c:ext>
          </c:extLst>
        </c:ser>
        <c:ser>
          <c:idx val="2"/>
          <c:order val="2"/>
          <c:tx>
            <c:strRef>
              <c:f>'Table 8.76'!$S$11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8.76'!$T$11:$Y$11</c:f>
              <c:numCache>
                <c:formatCode>#,##0</c:formatCode>
                <c:ptCount val="6"/>
                <c:pt idx="0">
                  <c:v>126271</c:v>
                </c:pt>
                <c:pt idx="1">
                  <c:v>130784</c:v>
                </c:pt>
                <c:pt idx="2">
                  <c:v>134214</c:v>
                </c:pt>
                <c:pt idx="3">
                  <c:v>139434</c:v>
                </c:pt>
                <c:pt idx="4">
                  <c:v>147875</c:v>
                </c:pt>
                <c:pt idx="5">
                  <c:v>162996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82-4886-ACC2-2A05D801DFEB}"/>
            </c:ext>
          </c:extLst>
        </c:ser>
        <c:ser>
          <c:idx val="3"/>
          <c:order val="3"/>
          <c:tx>
            <c:strRef>
              <c:f>'Table 8.76'!$S$12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8.76'!$T$12:$Y$12</c:f>
              <c:numCache>
                <c:formatCode>#,##0</c:formatCode>
                <c:ptCount val="6"/>
                <c:pt idx="0">
                  <c:v>10984</c:v>
                </c:pt>
                <c:pt idx="1">
                  <c:v>11589</c:v>
                </c:pt>
                <c:pt idx="2">
                  <c:v>12441</c:v>
                </c:pt>
                <c:pt idx="3">
                  <c:v>13558</c:v>
                </c:pt>
                <c:pt idx="4">
                  <c:v>15423</c:v>
                </c:pt>
                <c:pt idx="5">
                  <c:v>17457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82-4886-ACC2-2A05D801D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8.76'!$AA$15:$AA$33</c:f>
              <c:numCache>
                <c:formatCode>0.0%</c:formatCode>
                <c:ptCount val="19"/>
                <c:pt idx="0">
                  <c:v>6.7995544546225334E-3</c:v>
                </c:pt>
                <c:pt idx="1">
                  <c:v>1.2524036729785596E-3</c:v>
                </c:pt>
                <c:pt idx="2">
                  <c:v>5.898488803178667E-2</c:v>
                </c:pt>
                <c:pt idx="3">
                  <c:v>8.3622882412594975E-3</c:v>
                </c:pt>
                <c:pt idx="4">
                  <c:v>5.389769081145783E-2</c:v>
                </c:pt>
                <c:pt idx="5">
                  <c:v>4.5912231993926397E-2</c:v>
                </c:pt>
                <c:pt idx="6">
                  <c:v>9.1358968817365188E-2</c:v>
                </c:pt>
                <c:pt idx="7">
                  <c:v>6.2470560201271244E-2</c:v>
                </c:pt>
                <c:pt idx="8">
                  <c:v>6.8045419028777573E-2</c:v>
                </c:pt>
                <c:pt idx="9">
                  <c:v>1.6103916255202185E-2</c:v>
                </c:pt>
                <c:pt idx="10">
                  <c:v>4.4515746482463578E-2</c:v>
                </c:pt>
                <c:pt idx="11">
                  <c:v>1.6779992574243709E-2</c:v>
                </c:pt>
                <c:pt idx="12">
                  <c:v>7.0422769363767845E-2</c:v>
                </c:pt>
                <c:pt idx="13">
                  <c:v>0.13631804403362649</c:v>
                </c:pt>
                <c:pt idx="14">
                  <c:v>4.7419549688838644E-2</c:v>
                </c:pt>
                <c:pt idx="15">
                  <c:v>5.3332446675865737E-2</c:v>
                </c:pt>
                <c:pt idx="16">
                  <c:v>9.0943348129429821E-2</c:v>
                </c:pt>
                <c:pt idx="17">
                  <c:v>1.7799648661978466E-2</c:v>
                </c:pt>
                <c:pt idx="18">
                  <c:v>2.4998198977018948E-2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B1-4F6C-944F-863D5FA4198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B1-4F6C-944F-863D5FA41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8.76'!$Y$44:$Y$60</c:f>
              <c:numCache>
                <c:formatCode>#,##0</c:formatCode>
                <c:ptCount val="17"/>
                <c:pt idx="0">
                  <c:v>12</c:v>
                </c:pt>
                <c:pt idx="1">
                  <c:v>1133</c:v>
                </c:pt>
                <c:pt idx="2">
                  <c:v>4740</c:v>
                </c:pt>
                <c:pt idx="3">
                  <c:v>9138</c:v>
                </c:pt>
                <c:pt idx="4">
                  <c:v>13501</c:v>
                </c:pt>
                <c:pt idx="5">
                  <c:v>17548</c:v>
                </c:pt>
                <c:pt idx="6">
                  <c:v>15963</c:v>
                </c:pt>
                <c:pt idx="7">
                  <c:v>11209</c:v>
                </c:pt>
                <c:pt idx="8">
                  <c:v>8907</c:v>
                </c:pt>
                <c:pt idx="9">
                  <c:v>6872</c:v>
                </c:pt>
                <c:pt idx="10">
                  <c:v>5217</c:v>
                </c:pt>
                <c:pt idx="11">
                  <c:v>3333</c:v>
                </c:pt>
                <c:pt idx="12">
                  <c:v>1470</c:v>
                </c:pt>
                <c:pt idx="13">
                  <c:v>458</c:v>
                </c:pt>
                <c:pt idx="14">
                  <c:v>101</c:v>
                </c:pt>
                <c:pt idx="15">
                  <c:v>45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1-4818-992F-632537EE28D3}"/>
            </c:ext>
          </c:extLst>
        </c:ser>
        <c:ser>
          <c:idx val="1"/>
          <c:order val="1"/>
          <c:tx>
            <c:strRef>
              <c:f>'Table 8.76'!$S$62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8.76'!$Y$63:$Y$79</c:f>
              <c:numCache>
                <c:formatCode>#,##0</c:formatCode>
                <c:ptCount val="17"/>
                <c:pt idx="0">
                  <c:v>24</c:v>
                </c:pt>
                <c:pt idx="1">
                  <c:v>1479</c:v>
                </c:pt>
                <c:pt idx="2">
                  <c:v>4298</c:v>
                </c:pt>
                <c:pt idx="3">
                  <c:v>7828</c:v>
                </c:pt>
                <c:pt idx="4">
                  <c:v>11800</c:v>
                </c:pt>
                <c:pt idx="5">
                  <c:v>14330</c:v>
                </c:pt>
                <c:pt idx="6">
                  <c:v>11146</c:v>
                </c:pt>
                <c:pt idx="7">
                  <c:v>8306</c:v>
                </c:pt>
                <c:pt idx="8">
                  <c:v>7511</c:v>
                </c:pt>
                <c:pt idx="9">
                  <c:v>5942</c:v>
                </c:pt>
                <c:pt idx="10">
                  <c:v>4314</c:v>
                </c:pt>
                <c:pt idx="11">
                  <c:v>2484</c:v>
                </c:pt>
                <c:pt idx="12">
                  <c:v>858</c:v>
                </c:pt>
                <c:pt idx="13">
                  <c:v>255</c:v>
                </c:pt>
                <c:pt idx="14">
                  <c:v>99</c:v>
                </c:pt>
                <c:pt idx="15">
                  <c:v>54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1-4818-992F-632537EE2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8.76'!$Y$83:$Y$90</c:f>
              <c:numCache>
                <c:formatCode>#,##0</c:formatCode>
                <c:ptCount val="8"/>
                <c:pt idx="0">
                  <c:v>8448</c:v>
                </c:pt>
                <c:pt idx="1">
                  <c:v>10763</c:v>
                </c:pt>
                <c:pt idx="2">
                  <c:v>10595</c:v>
                </c:pt>
                <c:pt idx="3">
                  <c:v>3555</c:v>
                </c:pt>
                <c:pt idx="4">
                  <c:v>4876</c:v>
                </c:pt>
                <c:pt idx="5">
                  <c:v>3517</c:v>
                </c:pt>
                <c:pt idx="6">
                  <c:v>8465</c:v>
                </c:pt>
                <c:pt idx="7">
                  <c:v>7516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37-4026-95C0-BCF6C00C2DEC}"/>
            </c:ext>
          </c:extLst>
        </c:ser>
        <c:ser>
          <c:idx val="1"/>
          <c:order val="1"/>
          <c:tx>
            <c:strRef>
              <c:f>'Table 8.76'!$S$92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8.76'!$Y$93:$Y$100</c:f>
              <c:numCache>
                <c:formatCode>#,##0</c:formatCode>
                <c:ptCount val="8"/>
                <c:pt idx="0">
                  <c:v>5529</c:v>
                </c:pt>
                <c:pt idx="1">
                  <c:v>10737</c:v>
                </c:pt>
                <c:pt idx="2">
                  <c:v>1972</c:v>
                </c:pt>
                <c:pt idx="3">
                  <c:v>8003</c:v>
                </c:pt>
                <c:pt idx="4">
                  <c:v>11211</c:v>
                </c:pt>
                <c:pt idx="5">
                  <c:v>5811</c:v>
                </c:pt>
                <c:pt idx="6">
                  <c:v>1391</c:v>
                </c:pt>
                <c:pt idx="7">
                  <c:v>3913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37-4026-95C0-BCF6C00C2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8.8'!$T$4:$Y$4</c:f>
              <c:numCache>
                <c:formatCode>#,##0</c:formatCode>
                <c:ptCount val="6"/>
                <c:pt idx="0">
                  <c:v>10120</c:v>
                </c:pt>
                <c:pt idx="1">
                  <c:v>10351</c:v>
                </c:pt>
                <c:pt idx="2">
                  <c:v>10009</c:v>
                </c:pt>
                <c:pt idx="3">
                  <c:v>10097</c:v>
                </c:pt>
                <c:pt idx="4">
                  <c:v>9904</c:v>
                </c:pt>
                <c:pt idx="5">
                  <c:v>9907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84-423E-B217-25974A90C410}"/>
            </c:ext>
          </c:extLst>
        </c:ser>
        <c:ser>
          <c:idx val="1"/>
          <c:order val="1"/>
          <c:tx>
            <c:strRef>
              <c:f>'Table 8.8'!$S$7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8.8'!$T$7:$Y$7</c:f>
              <c:numCache>
                <c:formatCode>#,##0</c:formatCode>
                <c:ptCount val="6"/>
                <c:pt idx="0">
                  <c:v>7215</c:v>
                </c:pt>
                <c:pt idx="1">
                  <c:v>7199</c:v>
                </c:pt>
                <c:pt idx="2">
                  <c:v>7100</c:v>
                </c:pt>
                <c:pt idx="3">
                  <c:v>7077</c:v>
                </c:pt>
                <c:pt idx="4">
                  <c:v>6910</c:v>
                </c:pt>
                <c:pt idx="5">
                  <c:v>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84-423E-B217-25974A90C410}"/>
            </c:ext>
          </c:extLst>
        </c:ser>
        <c:ser>
          <c:idx val="2"/>
          <c:order val="2"/>
          <c:tx>
            <c:strRef>
              <c:f>'Table 8.8'!$S$11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8.8'!$T$11:$Y$11</c:f>
              <c:numCache>
                <c:formatCode>#,##0</c:formatCode>
                <c:ptCount val="6"/>
                <c:pt idx="0">
                  <c:v>8321</c:v>
                </c:pt>
                <c:pt idx="1">
                  <c:v>8598</c:v>
                </c:pt>
                <c:pt idx="2">
                  <c:v>8268</c:v>
                </c:pt>
                <c:pt idx="3">
                  <c:v>8360</c:v>
                </c:pt>
                <c:pt idx="4">
                  <c:v>8245</c:v>
                </c:pt>
                <c:pt idx="5">
                  <c:v>8246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84-423E-B217-25974A90C410}"/>
            </c:ext>
          </c:extLst>
        </c:ser>
        <c:ser>
          <c:idx val="3"/>
          <c:order val="3"/>
          <c:tx>
            <c:strRef>
              <c:f>'Table 8.8'!$S$12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8.8'!$T$12:$Y$12</c:f>
              <c:numCache>
                <c:formatCode>#,##0</c:formatCode>
                <c:ptCount val="6"/>
                <c:pt idx="0">
                  <c:v>1797</c:v>
                </c:pt>
                <c:pt idx="1">
                  <c:v>1755</c:v>
                </c:pt>
                <c:pt idx="2">
                  <c:v>1747</c:v>
                </c:pt>
                <c:pt idx="3">
                  <c:v>1740</c:v>
                </c:pt>
                <c:pt idx="4">
                  <c:v>1659</c:v>
                </c:pt>
                <c:pt idx="5">
                  <c:v>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84-423E-B217-25974A90C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8.76'!$T$8:$Y$8</c:f>
              <c:numCache>
                <c:formatCode>General</c:formatCode>
                <c:ptCount val="6"/>
                <c:pt idx="0">
                  <c:v>41999</c:v>
                </c:pt>
                <c:pt idx="1">
                  <c:v>43064</c:v>
                </c:pt>
                <c:pt idx="2">
                  <c:v>43552.15</c:v>
                </c:pt>
                <c:pt idx="3">
                  <c:v>45030</c:v>
                </c:pt>
                <c:pt idx="4">
                  <c:v>45957</c:v>
                </c:pt>
                <c:pt idx="5">
                  <c:v>45728.22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4D-441C-8B78-B2D2369D47B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4D-441C-8B78-B2D2369D4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8.77'!$U$4:$Y$4</c:f>
              <c:numCache>
                <c:formatCode>#,##0</c:formatCode>
                <c:ptCount val="5"/>
                <c:pt idx="0">
                  <c:v>82951</c:v>
                </c:pt>
                <c:pt idx="1">
                  <c:v>86054</c:v>
                </c:pt>
                <c:pt idx="2">
                  <c:v>89129</c:v>
                </c:pt>
                <c:pt idx="3">
                  <c:v>91932</c:v>
                </c:pt>
                <c:pt idx="4">
                  <c:v>97236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A8-4894-AB69-CB97E3208094}"/>
            </c:ext>
          </c:extLst>
        </c:ser>
        <c:ser>
          <c:idx val="1"/>
          <c:order val="1"/>
          <c:tx>
            <c:strRef>
              <c:f>'Table 8.77'!$S$7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8.77'!$U$7:$Y$7</c:f>
              <c:numCache>
                <c:formatCode>#,##0</c:formatCode>
                <c:ptCount val="5"/>
                <c:pt idx="0">
                  <c:v>55627</c:v>
                </c:pt>
                <c:pt idx="1">
                  <c:v>57532</c:v>
                </c:pt>
                <c:pt idx="2">
                  <c:v>58945</c:v>
                </c:pt>
                <c:pt idx="3">
                  <c:v>60805</c:v>
                </c:pt>
                <c:pt idx="4">
                  <c:v>63144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A8-4894-AB69-CB97E3208094}"/>
            </c:ext>
          </c:extLst>
        </c:ser>
        <c:ser>
          <c:idx val="2"/>
          <c:order val="2"/>
          <c:tx>
            <c:strRef>
              <c:f>'Table 8.77'!$S$11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8.77'!$U$11:$Y$11</c:f>
              <c:numCache>
                <c:formatCode>#,##0</c:formatCode>
                <c:ptCount val="5"/>
                <c:pt idx="0">
                  <c:v>74192</c:v>
                </c:pt>
                <c:pt idx="1">
                  <c:v>77141</c:v>
                </c:pt>
                <c:pt idx="2">
                  <c:v>80258</c:v>
                </c:pt>
                <c:pt idx="3">
                  <c:v>82652</c:v>
                </c:pt>
                <c:pt idx="4">
                  <c:v>87504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A8-4894-AB69-CB97E3208094}"/>
            </c:ext>
          </c:extLst>
        </c:ser>
        <c:ser>
          <c:idx val="3"/>
          <c:order val="3"/>
          <c:tx>
            <c:strRef>
              <c:f>'Table 8.77'!$S$12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8.77'!$U$12:$Y$12</c:f>
              <c:numCache>
                <c:formatCode>#,##0</c:formatCode>
                <c:ptCount val="5"/>
                <c:pt idx="0">
                  <c:v>8761</c:v>
                </c:pt>
                <c:pt idx="1">
                  <c:v>8911</c:v>
                </c:pt>
                <c:pt idx="2">
                  <c:v>8868</c:v>
                </c:pt>
                <c:pt idx="3">
                  <c:v>9280</c:v>
                </c:pt>
                <c:pt idx="4">
                  <c:v>9732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A8-4894-AB69-CB97E3208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8.77'!$AA$15:$AA$33</c:f>
              <c:numCache>
                <c:formatCode>0.0%</c:formatCode>
                <c:ptCount val="19"/>
                <c:pt idx="0">
                  <c:v>1.0027150438109343E-2</c:v>
                </c:pt>
                <c:pt idx="1">
                  <c:v>1.8614504915874779E-3</c:v>
                </c:pt>
                <c:pt idx="2">
                  <c:v>3.1840059237319508E-2</c:v>
                </c:pt>
                <c:pt idx="3">
                  <c:v>5.5534987041836355E-3</c:v>
                </c:pt>
                <c:pt idx="4">
                  <c:v>2.9515817187050063E-2</c:v>
                </c:pt>
                <c:pt idx="5">
                  <c:v>3.3567814389732199E-2</c:v>
                </c:pt>
                <c:pt idx="6">
                  <c:v>6.5068493150684928E-2</c:v>
                </c:pt>
                <c:pt idx="7">
                  <c:v>9.303138755193549E-2</c:v>
                </c:pt>
                <c:pt idx="8">
                  <c:v>1.5796618536344564E-2</c:v>
                </c:pt>
                <c:pt idx="9">
                  <c:v>4.0242297091612159E-2</c:v>
                </c:pt>
                <c:pt idx="10">
                  <c:v>4.5096466329343041E-2</c:v>
                </c:pt>
                <c:pt idx="11">
                  <c:v>1.6300547122464929E-2</c:v>
                </c:pt>
                <c:pt idx="12">
                  <c:v>0.14294088609157102</c:v>
                </c:pt>
                <c:pt idx="13">
                  <c:v>9.6373771031305275E-2</c:v>
                </c:pt>
                <c:pt idx="14">
                  <c:v>4.5960343905549386E-2</c:v>
                </c:pt>
                <c:pt idx="15">
                  <c:v>9.3782138302686252E-2</c:v>
                </c:pt>
                <c:pt idx="16">
                  <c:v>0.10405611090542598</c:v>
                </c:pt>
                <c:pt idx="17">
                  <c:v>3.1531531531531529E-2</c:v>
                </c:pt>
                <c:pt idx="18">
                  <c:v>2.7212143650499815E-2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3A-48A7-A1B4-BDA35351E4C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3A-48A7-A1B4-BDA35351E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8.77'!$Y$44:$Y$60</c:f>
              <c:numCache>
                <c:formatCode>#,##0</c:formatCode>
                <c:ptCount val="17"/>
                <c:pt idx="0">
                  <c:v>7</c:v>
                </c:pt>
                <c:pt idx="1">
                  <c:v>168</c:v>
                </c:pt>
                <c:pt idx="2">
                  <c:v>979</c:v>
                </c:pt>
                <c:pt idx="3">
                  <c:v>4452</c:v>
                </c:pt>
                <c:pt idx="4">
                  <c:v>11237</c:v>
                </c:pt>
                <c:pt idx="5">
                  <c:v>9565</c:v>
                </c:pt>
                <c:pt idx="6">
                  <c:v>6277</c:v>
                </c:pt>
                <c:pt idx="7">
                  <c:v>3985</c:v>
                </c:pt>
                <c:pt idx="8">
                  <c:v>3152</c:v>
                </c:pt>
                <c:pt idx="9">
                  <c:v>2667</c:v>
                </c:pt>
                <c:pt idx="10">
                  <c:v>2175</c:v>
                </c:pt>
                <c:pt idx="11">
                  <c:v>1458</c:v>
                </c:pt>
                <c:pt idx="12">
                  <c:v>980</c:v>
                </c:pt>
                <c:pt idx="13">
                  <c:v>473</c:v>
                </c:pt>
                <c:pt idx="14">
                  <c:v>113</c:v>
                </c:pt>
                <c:pt idx="15">
                  <c:v>58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A-42C2-BF13-F5AB553BFC3A}"/>
            </c:ext>
          </c:extLst>
        </c:ser>
        <c:ser>
          <c:idx val="1"/>
          <c:order val="1"/>
          <c:tx>
            <c:strRef>
              <c:f>'Table 8.77'!$S$62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8.77'!$Y$63:$Y$79</c:f>
              <c:numCache>
                <c:formatCode>#,##0</c:formatCode>
                <c:ptCount val="17"/>
                <c:pt idx="0">
                  <c:v>13</c:v>
                </c:pt>
                <c:pt idx="1">
                  <c:v>269</c:v>
                </c:pt>
                <c:pt idx="2">
                  <c:v>1341</c:v>
                </c:pt>
                <c:pt idx="3">
                  <c:v>5491</c:v>
                </c:pt>
                <c:pt idx="4">
                  <c:v>12598</c:v>
                </c:pt>
                <c:pt idx="5">
                  <c:v>9960</c:v>
                </c:pt>
                <c:pt idx="6">
                  <c:v>5510</c:v>
                </c:pt>
                <c:pt idx="7">
                  <c:v>3665</c:v>
                </c:pt>
                <c:pt idx="8">
                  <c:v>3058</c:v>
                </c:pt>
                <c:pt idx="9">
                  <c:v>2489</c:v>
                </c:pt>
                <c:pt idx="10">
                  <c:v>2108</c:v>
                </c:pt>
                <c:pt idx="11">
                  <c:v>1665</c:v>
                </c:pt>
                <c:pt idx="12">
                  <c:v>815</c:v>
                </c:pt>
                <c:pt idx="13">
                  <c:v>328</c:v>
                </c:pt>
                <c:pt idx="14">
                  <c:v>98</c:v>
                </c:pt>
                <c:pt idx="15">
                  <c:v>25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3A-42C2-BF13-F5AB553BF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8.77'!$Y$83:$Y$90</c:f>
              <c:numCache>
                <c:formatCode>#,##0</c:formatCode>
                <c:ptCount val="8"/>
                <c:pt idx="0">
                  <c:v>4688</c:v>
                </c:pt>
                <c:pt idx="1">
                  <c:v>9790</c:v>
                </c:pt>
                <c:pt idx="2">
                  <c:v>2547</c:v>
                </c:pt>
                <c:pt idx="3">
                  <c:v>2074</c:v>
                </c:pt>
                <c:pt idx="4">
                  <c:v>2233</c:v>
                </c:pt>
                <c:pt idx="5">
                  <c:v>1509</c:v>
                </c:pt>
                <c:pt idx="6">
                  <c:v>648</c:v>
                </c:pt>
                <c:pt idx="7">
                  <c:v>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9-48B8-8777-678BB186B732}"/>
            </c:ext>
          </c:extLst>
        </c:ser>
        <c:ser>
          <c:idx val="1"/>
          <c:order val="1"/>
          <c:tx>
            <c:strRef>
              <c:f>'Table 8.77'!$S$92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8.77'!$Y$93:$Y$100</c:f>
              <c:numCache>
                <c:formatCode>#,##0</c:formatCode>
                <c:ptCount val="8"/>
                <c:pt idx="0">
                  <c:v>3997</c:v>
                </c:pt>
                <c:pt idx="1">
                  <c:v>10824</c:v>
                </c:pt>
                <c:pt idx="2">
                  <c:v>829</c:v>
                </c:pt>
                <c:pt idx="3">
                  <c:v>2789</c:v>
                </c:pt>
                <c:pt idx="4">
                  <c:v>4373</c:v>
                </c:pt>
                <c:pt idx="5">
                  <c:v>2109</c:v>
                </c:pt>
                <c:pt idx="6">
                  <c:v>118</c:v>
                </c:pt>
                <c:pt idx="7">
                  <c:v>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9-48B8-8777-678BB186B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8.77'!$U$8:$Y$8</c:f>
              <c:numCache>
                <c:formatCode>General</c:formatCode>
                <c:ptCount val="5"/>
                <c:pt idx="0">
                  <c:v>44520</c:v>
                </c:pt>
                <c:pt idx="1">
                  <c:v>45448</c:v>
                </c:pt>
                <c:pt idx="2">
                  <c:v>47202</c:v>
                </c:pt>
                <c:pt idx="3">
                  <c:v>49423.15</c:v>
                </c:pt>
                <c:pt idx="4">
                  <c:v>50274.74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06-47FD-947A-B9A74F137D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06-47FD-947A-B9A74F137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8.77'!$T$4:$Y$4</c:f>
              <c:numCache>
                <c:formatCode>#,##0</c:formatCode>
                <c:ptCount val="6"/>
                <c:pt idx="0">
                  <c:v>80451</c:v>
                </c:pt>
                <c:pt idx="1">
                  <c:v>82951</c:v>
                </c:pt>
                <c:pt idx="2">
                  <c:v>86054</c:v>
                </c:pt>
                <c:pt idx="3">
                  <c:v>89129</c:v>
                </c:pt>
                <c:pt idx="4">
                  <c:v>91932</c:v>
                </c:pt>
                <c:pt idx="5">
                  <c:v>97236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14-4D30-81A2-4FE66BA3C43A}"/>
            </c:ext>
          </c:extLst>
        </c:ser>
        <c:ser>
          <c:idx val="1"/>
          <c:order val="1"/>
          <c:tx>
            <c:strRef>
              <c:f>'Table 8.77'!$S$7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8.77'!$T$7:$Y$7</c:f>
              <c:numCache>
                <c:formatCode>#,##0</c:formatCode>
                <c:ptCount val="6"/>
                <c:pt idx="0">
                  <c:v>54187</c:v>
                </c:pt>
                <c:pt idx="1">
                  <c:v>55627</c:v>
                </c:pt>
                <c:pt idx="2">
                  <c:v>57532</c:v>
                </c:pt>
                <c:pt idx="3">
                  <c:v>58945</c:v>
                </c:pt>
                <c:pt idx="4">
                  <c:v>60805</c:v>
                </c:pt>
                <c:pt idx="5">
                  <c:v>63144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14-4D30-81A2-4FE66BA3C43A}"/>
            </c:ext>
          </c:extLst>
        </c:ser>
        <c:ser>
          <c:idx val="2"/>
          <c:order val="2"/>
          <c:tx>
            <c:strRef>
              <c:f>'Table 8.77'!$S$11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8.77'!$T$11:$Y$11</c:f>
              <c:numCache>
                <c:formatCode>#,##0</c:formatCode>
                <c:ptCount val="6"/>
                <c:pt idx="0">
                  <c:v>71811</c:v>
                </c:pt>
                <c:pt idx="1">
                  <c:v>74192</c:v>
                </c:pt>
                <c:pt idx="2">
                  <c:v>77141</c:v>
                </c:pt>
                <c:pt idx="3">
                  <c:v>80258</c:v>
                </c:pt>
                <c:pt idx="4">
                  <c:v>82652</c:v>
                </c:pt>
                <c:pt idx="5">
                  <c:v>87504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14-4D30-81A2-4FE66BA3C43A}"/>
            </c:ext>
          </c:extLst>
        </c:ser>
        <c:ser>
          <c:idx val="3"/>
          <c:order val="3"/>
          <c:tx>
            <c:strRef>
              <c:f>'Table 8.77'!$S$12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8.77'!$T$12:$Y$12</c:f>
              <c:numCache>
                <c:formatCode>#,##0</c:formatCode>
                <c:ptCount val="6"/>
                <c:pt idx="0">
                  <c:v>8639</c:v>
                </c:pt>
                <c:pt idx="1">
                  <c:v>8761</c:v>
                </c:pt>
                <c:pt idx="2">
                  <c:v>8911</c:v>
                </c:pt>
                <c:pt idx="3">
                  <c:v>8868</c:v>
                </c:pt>
                <c:pt idx="4">
                  <c:v>9280</c:v>
                </c:pt>
                <c:pt idx="5">
                  <c:v>9732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14-4D30-81A2-4FE66BA3C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8.77'!$AA$15:$AA$33</c:f>
              <c:numCache>
                <c:formatCode>0.0%</c:formatCode>
                <c:ptCount val="19"/>
                <c:pt idx="0">
                  <c:v>1.0027150438109343E-2</c:v>
                </c:pt>
                <c:pt idx="1">
                  <c:v>1.8614504915874779E-3</c:v>
                </c:pt>
                <c:pt idx="2">
                  <c:v>3.1840059237319508E-2</c:v>
                </c:pt>
                <c:pt idx="3">
                  <c:v>5.5534987041836355E-3</c:v>
                </c:pt>
                <c:pt idx="4">
                  <c:v>2.9515817187050063E-2</c:v>
                </c:pt>
                <c:pt idx="5">
                  <c:v>3.3567814389732199E-2</c:v>
                </c:pt>
                <c:pt idx="6">
                  <c:v>6.5068493150684928E-2</c:v>
                </c:pt>
                <c:pt idx="7">
                  <c:v>9.303138755193549E-2</c:v>
                </c:pt>
                <c:pt idx="8">
                  <c:v>1.5796618536344564E-2</c:v>
                </c:pt>
                <c:pt idx="9">
                  <c:v>4.0242297091612159E-2</c:v>
                </c:pt>
                <c:pt idx="10">
                  <c:v>4.5096466329343041E-2</c:v>
                </c:pt>
                <c:pt idx="11">
                  <c:v>1.6300547122464929E-2</c:v>
                </c:pt>
                <c:pt idx="12">
                  <c:v>0.14294088609157102</c:v>
                </c:pt>
                <c:pt idx="13">
                  <c:v>9.6373771031305275E-2</c:v>
                </c:pt>
                <c:pt idx="14">
                  <c:v>4.5960343905549386E-2</c:v>
                </c:pt>
                <c:pt idx="15">
                  <c:v>9.3782138302686252E-2</c:v>
                </c:pt>
                <c:pt idx="16">
                  <c:v>0.10405611090542598</c:v>
                </c:pt>
                <c:pt idx="17">
                  <c:v>3.1531531531531529E-2</c:v>
                </c:pt>
                <c:pt idx="18">
                  <c:v>2.7212143650499815E-2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31-4DA1-B2FA-E2B656E88A2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31-4DA1-B2FA-E2B656E88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8.77'!$Y$44:$Y$60</c:f>
              <c:numCache>
                <c:formatCode>#,##0</c:formatCode>
                <c:ptCount val="17"/>
                <c:pt idx="0">
                  <c:v>7</c:v>
                </c:pt>
                <c:pt idx="1">
                  <c:v>168</c:v>
                </c:pt>
                <c:pt idx="2">
                  <c:v>979</c:v>
                </c:pt>
                <c:pt idx="3">
                  <c:v>4452</c:v>
                </c:pt>
                <c:pt idx="4">
                  <c:v>11237</c:v>
                </c:pt>
                <c:pt idx="5">
                  <c:v>9565</c:v>
                </c:pt>
                <c:pt idx="6">
                  <c:v>6277</c:v>
                </c:pt>
                <c:pt idx="7">
                  <c:v>3985</c:v>
                </c:pt>
                <c:pt idx="8">
                  <c:v>3152</c:v>
                </c:pt>
                <c:pt idx="9">
                  <c:v>2667</c:v>
                </c:pt>
                <c:pt idx="10">
                  <c:v>2175</c:v>
                </c:pt>
                <c:pt idx="11">
                  <c:v>1458</c:v>
                </c:pt>
                <c:pt idx="12">
                  <c:v>980</c:v>
                </c:pt>
                <c:pt idx="13">
                  <c:v>473</c:v>
                </c:pt>
                <c:pt idx="14">
                  <c:v>113</c:v>
                </c:pt>
                <c:pt idx="15">
                  <c:v>58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077-8F81-C227A1147F06}"/>
            </c:ext>
          </c:extLst>
        </c:ser>
        <c:ser>
          <c:idx val="1"/>
          <c:order val="1"/>
          <c:tx>
            <c:strRef>
              <c:f>'Table 8.77'!$S$62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8.77'!$Y$63:$Y$79</c:f>
              <c:numCache>
                <c:formatCode>#,##0</c:formatCode>
                <c:ptCount val="17"/>
                <c:pt idx="0">
                  <c:v>13</c:v>
                </c:pt>
                <c:pt idx="1">
                  <c:v>269</c:v>
                </c:pt>
                <c:pt idx="2">
                  <c:v>1341</c:v>
                </c:pt>
                <c:pt idx="3">
                  <c:v>5491</c:v>
                </c:pt>
                <c:pt idx="4">
                  <c:v>12598</c:v>
                </c:pt>
                <c:pt idx="5">
                  <c:v>9960</c:v>
                </c:pt>
                <c:pt idx="6">
                  <c:v>5510</c:v>
                </c:pt>
                <c:pt idx="7">
                  <c:v>3665</c:v>
                </c:pt>
                <c:pt idx="8">
                  <c:v>3058</c:v>
                </c:pt>
                <c:pt idx="9">
                  <c:v>2489</c:v>
                </c:pt>
                <c:pt idx="10">
                  <c:v>2108</c:v>
                </c:pt>
                <c:pt idx="11">
                  <c:v>1665</c:v>
                </c:pt>
                <c:pt idx="12">
                  <c:v>815</c:v>
                </c:pt>
                <c:pt idx="13">
                  <c:v>328</c:v>
                </c:pt>
                <c:pt idx="14">
                  <c:v>98</c:v>
                </c:pt>
                <c:pt idx="15">
                  <c:v>25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077-8F81-C227A1147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8.77'!$Y$83:$Y$90</c:f>
              <c:numCache>
                <c:formatCode>#,##0</c:formatCode>
                <c:ptCount val="8"/>
                <c:pt idx="0">
                  <c:v>4688</c:v>
                </c:pt>
                <c:pt idx="1">
                  <c:v>9790</c:v>
                </c:pt>
                <c:pt idx="2">
                  <c:v>2547</c:v>
                </c:pt>
                <c:pt idx="3">
                  <c:v>2074</c:v>
                </c:pt>
                <c:pt idx="4">
                  <c:v>2233</c:v>
                </c:pt>
                <c:pt idx="5">
                  <c:v>1509</c:v>
                </c:pt>
                <c:pt idx="6">
                  <c:v>648</c:v>
                </c:pt>
                <c:pt idx="7">
                  <c:v>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30-4E25-81AC-441EF140F1FE}"/>
            </c:ext>
          </c:extLst>
        </c:ser>
        <c:ser>
          <c:idx val="1"/>
          <c:order val="1"/>
          <c:tx>
            <c:strRef>
              <c:f>'Table 8.77'!$S$92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8.77'!$Y$93:$Y$100</c:f>
              <c:numCache>
                <c:formatCode>#,##0</c:formatCode>
                <c:ptCount val="8"/>
                <c:pt idx="0">
                  <c:v>3997</c:v>
                </c:pt>
                <c:pt idx="1">
                  <c:v>10824</c:v>
                </c:pt>
                <c:pt idx="2">
                  <c:v>829</c:v>
                </c:pt>
                <c:pt idx="3">
                  <c:v>2789</c:v>
                </c:pt>
                <c:pt idx="4">
                  <c:v>4373</c:v>
                </c:pt>
                <c:pt idx="5">
                  <c:v>2109</c:v>
                </c:pt>
                <c:pt idx="6">
                  <c:v>118</c:v>
                </c:pt>
                <c:pt idx="7">
                  <c:v>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30-4E25-81AC-441EF140F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8.8'!$AA$15:$AA$33</c:f>
              <c:numCache>
                <c:formatCode>0.0%</c:formatCode>
                <c:ptCount val="19"/>
                <c:pt idx="0">
                  <c:v>6.167356414656304E-2</c:v>
                </c:pt>
                <c:pt idx="1">
                  <c:v>4.9459977793479357E-3</c:v>
                </c:pt>
                <c:pt idx="2">
                  <c:v>7.8631270818613097E-2</c:v>
                </c:pt>
                <c:pt idx="3">
                  <c:v>9.4882406379327745E-3</c:v>
                </c:pt>
                <c:pt idx="4">
                  <c:v>6.0159483193701423E-2</c:v>
                </c:pt>
                <c:pt idx="5">
                  <c:v>2.8767538104370646E-2</c:v>
                </c:pt>
                <c:pt idx="6">
                  <c:v>8.1558493994145553E-2</c:v>
                </c:pt>
                <c:pt idx="7">
                  <c:v>7.0354294942969617E-2</c:v>
                </c:pt>
                <c:pt idx="8">
                  <c:v>4.0476430806500457E-2</c:v>
                </c:pt>
                <c:pt idx="9">
                  <c:v>4.4413041283940646E-3</c:v>
                </c:pt>
                <c:pt idx="10">
                  <c:v>2.4326233975976583E-2</c:v>
                </c:pt>
                <c:pt idx="11">
                  <c:v>1.0598566670031291E-2</c:v>
                </c:pt>
                <c:pt idx="12">
                  <c:v>3.4319168264863226E-2</c:v>
                </c:pt>
                <c:pt idx="13">
                  <c:v>5.3194710810538004E-2</c:v>
                </c:pt>
                <c:pt idx="14">
                  <c:v>6.1370747955990713E-2</c:v>
                </c:pt>
                <c:pt idx="15">
                  <c:v>7.671343494498839E-2</c:v>
                </c:pt>
                <c:pt idx="16">
                  <c:v>0.11517109114767336</c:v>
                </c:pt>
                <c:pt idx="17">
                  <c:v>2.1701826991016453E-2</c:v>
                </c:pt>
                <c:pt idx="18">
                  <c:v>2.7152518421318259E-2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F7-47B0-A5D3-D4AF140A987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7-47B0-A5D3-D4AF140A9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8.77'!$T$8:$Y$8</c:f>
              <c:numCache>
                <c:formatCode>General</c:formatCode>
                <c:ptCount val="6"/>
                <c:pt idx="0">
                  <c:v>44121.51</c:v>
                </c:pt>
                <c:pt idx="1">
                  <c:v>44520</c:v>
                </c:pt>
                <c:pt idx="2">
                  <c:v>45448</c:v>
                </c:pt>
                <c:pt idx="3">
                  <c:v>47202</c:v>
                </c:pt>
                <c:pt idx="4">
                  <c:v>49423.15</c:v>
                </c:pt>
                <c:pt idx="5">
                  <c:v>50274.74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06-49BD-BD7D-2E16164D5C8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06-49BD-BD7D-2E16164D5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8.78'!$U$4:$Y$4</c:f>
              <c:numCache>
                <c:formatCode>#,##0</c:formatCode>
                <c:ptCount val="5"/>
                <c:pt idx="0">
                  <c:v>117155</c:v>
                </c:pt>
                <c:pt idx="1">
                  <c:v>117229</c:v>
                </c:pt>
                <c:pt idx="2">
                  <c:v>118566</c:v>
                </c:pt>
                <c:pt idx="3">
                  <c:v>118717</c:v>
                </c:pt>
                <c:pt idx="4">
                  <c:v>122106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B9-46EF-8B35-5B17E08D3F5F}"/>
            </c:ext>
          </c:extLst>
        </c:ser>
        <c:ser>
          <c:idx val="1"/>
          <c:order val="1"/>
          <c:tx>
            <c:strRef>
              <c:f>'Table 8.78'!$S$7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8.78'!$U$7:$Y$7</c:f>
              <c:numCache>
                <c:formatCode>#,##0</c:formatCode>
                <c:ptCount val="5"/>
                <c:pt idx="0">
                  <c:v>85641</c:v>
                </c:pt>
                <c:pt idx="1">
                  <c:v>85654</c:v>
                </c:pt>
                <c:pt idx="2">
                  <c:v>85979</c:v>
                </c:pt>
                <c:pt idx="3">
                  <c:v>86686</c:v>
                </c:pt>
                <c:pt idx="4">
                  <c:v>88275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B9-46EF-8B35-5B17E08D3F5F}"/>
            </c:ext>
          </c:extLst>
        </c:ser>
        <c:ser>
          <c:idx val="2"/>
          <c:order val="2"/>
          <c:tx>
            <c:strRef>
              <c:f>'Table 8.78'!$S$11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8.78'!$U$11:$Y$11</c:f>
              <c:numCache>
                <c:formatCode>#,##0</c:formatCode>
                <c:ptCount val="5"/>
                <c:pt idx="0">
                  <c:v>102897</c:v>
                </c:pt>
                <c:pt idx="1">
                  <c:v>103370</c:v>
                </c:pt>
                <c:pt idx="2">
                  <c:v>105010</c:v>
                </c:pt>
                <c:pt idx="3">
                  <c:v>105111</c:v>
                </c:pt>
                <c:pt idx="4">
                  <c:v>108138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9-46EF-8B35-5B17E08D3F5F}"/>
            </c:ext>
          </c:extLst>
        </c:ser>
        <c:ser>
          <c:idx val="3"/>
          <c:order val="3"/>
          <c:tx>
            <c:strRef>
              <c:f>'Table 8.78'!$S$12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8.78'!$U$12:$Y$12</c:f>
              <c:numCache>
                <c:formatCode>#,##0</c:formatCode>
                <c:ptCount val="5"/>
                <c:pt idx="0">
                  <c:v>14258</c:v>
                </c:pt>
                <c:pt idx="1">
                  <c:v>13859</c:v>
                </c:pt>
                <c:pt idx="2">
                  <c:v>13556</c:v>
                </c:pt>
                <c:pt idx="3">
                  <c:v>13606</c:v>
                </c:pt>
                <c:pt idx="4">
                  <c:v>13968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B9-46EF-8B35-5B17E08D3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8.78'!$AA$15:$AA$33</c:f>
              <c:numCache>
                <c:formatCode>0.0%</c:formatCode>
                <c:ptCount val="19"/>
                <c:pt idx="0">
                  <c:v>1.9114539826052775E-2</c:v>
                </c:pt>
                <c:pt idx="1">
                  <c:v>1.8262820827805348E-3</c:v>
                </c:pt>
                <c:pt idx="2">
                  <c:v>7.8251682963982119E-2</c:v>
                </c:pt>
                <c:pt idx="3">
                  <c:v>6.7891831687222574E-3</c:v>
                </c:pt>
                <c:pt idx="4">
                  <c:v>0.10251748480828132</c:v>
                </c:pt>
                <c:pt idx="5">
                  <c:v>4.9113065697017344E-2</c:v>
                </c:pt>
                <c:pt idx="6">
                  <c:v>8.9586097325274755E-2</c:v>
                </c:pt>
                <c:pt idx="7">
                  <c:v>5.229882233469281E-2</c:v>
                </c:pt>
                <c:pt idx="8">
                  <c:v>2.5527001130165594E-2</c:v>
                </c:pt>
                <c:pt idx="9">
                  <c:v>1.4364568489672908E-2</c:v>
                </c:pt>
                <c:pt idx="10">
                  <c:v>3.3143334479878141E-2</c:v>
                </c:pt>
                <c:pt idx="11">
                  <c:v>1.5814128707844006E-2</c:v>
                </c:pt>
                <c:pt idx="12">
                  <c:v>6.4763402289813768E-2</c:v>
                </c:pt>
                <c:pt idx="13">
                  <c:v>6.885001556025093E-2</c:v>
                </c:pt>
                <c:pt idx="14">
                  <c:v>4.5100158878351594E-2</c:v>
                </c:pt>
                <c:pt idx="15">
                  <c:v>8.4877074017656789E-2</c:v>
                </c:pt>
                <c:pt idx="16">
                  <c:v>0.10327911814325258</c:v>
                </c:pt>
                <c:pt idx="17">
                  <c:v>2.0170998968109675E-2</c:v>
                </c:pt>
                <c:pt idx="18">
                  <c:v>3.8098045960067481E-2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F4-4F43-A0EE-78417BECBB4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F4-4F43-A0EE-78417BECB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8.78'!$Y$44:$Y$60</c:f>
              <c:numCache>
                <c:formatCode>#,##0</c:formatCode>
                <c:ptCount val="17"/>
                <c:pt idx="0">
                  <c:v>30</c:v>
                </c:pt>
                <c:pt idx="1">
                  <c:v>1144</c:v>
                </c:pt>
                <c:pt idx="2">
                  <c:v>3886</c:v>
                </c:pt>
                <c:pt idx="3">
                  <c:v>5732</c:v>
                </c:pt>
                <c:pt idx="4">
                  <c:v>6850</c:v>
                </c:pt>
                <c:pt idx="5">
                  <c:v>6378</c:v>
                </c:pt>
                <c:pt idx="6">
                  <c:v>5772</c:v>
                </c:pt>
                <c:pt idx="7">
                  <c:v>6061</c:v>
                </c:pt>
                <c:pt idx="8">
                  <c:v>6318</c:v>
                </c:pt>
                <c:pt idx="9">
                  <c:v>5819</c:v>
                </c:pt>
                <c:pt idx="10">
                  <c:v>5408</c:v>
                </c:pt>
                <c:pt idx="11">
                  <c:v>4054</c:v>
                </c:pt>
                <c:pt idx="12">
                  <c:v>2226</c:v>
                </c:pt>
                <c:pt idx="13">
                  <c:v>923</c:v>
                </c:pt>
                <c:pt idx="14">
                  <c:v>300</c:v>
                </c:pt>
                <c:pt idx="15">
                  <c:v>127</c:v>
                </c:pt>
                <c:pt idx="1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0-4E4A-A238-AAE483708F33}"/>
            </c:ext>
          </c:extLst>
        </c:ser>
        <c:ser>
          <c:idx val="1"/>
          <c:order val="1"/>
          <c:tx>
            <c:strRef>
              <c:f>'Table 8.78'!$S$62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8.78'!$Y$63:$Y$79</c:f>
              <c:numCache>
                <c:formatCode>#,##0</c:formatCode>
                <c:ptCount val="17"/>
                <c:pt idx="0">
                  <c:v>33</c:v>
                </c:pt>
                <c:pt idx="1">
                  <c:v>1368</c:v>
                </c:pt>
                <c:pt idx="2">
                  <c:v>4009</c:v>
                </c:pt>
                <c:pt idx="3">
                  <c:v>6082</c:v>
                </c:pt>
                <c:pt idx="4">
                  <c:v>6627</c:v>
                </c:pt>
                <c:pt idx="5">
                  <c:v>6035</c:v>
                </c:pt>
                <c:pt idx="6">
                  <c:v>5564</c:v>
                </c:pt>
                <c:pt idx="7">
                  <c:v>6022</c:v>
                </c:pt>
                <c:pt idx="8">
                  <c:v>6901</c:v>
                </c:pt>
                <c:pt idx="9">
                  <c:v>6169</c:v>
                </c:pt>
                <c:pt idx="10">
                  <c:v>5596</c:v>
                </c:pt>
                <c:pt idx="11">
                  <c:v>3792</c:v>
                </c:pt>
                <c:pt idx="12">
                  <c:v>1739</c:v>
                </c:pt>
                <c:pt idx="13">
                  <c:v>595</c:v>
                </c:pt>
                <c:pt idx="14">
                  <c:v>248</c:v>
                </c:pt>
                <c:pt idx="15">
                  <c:v>106</c:v>
                </c:pt>
                <c:pt idx="16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80-4E4A-A238-AAE483708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8.78'!$Y$83:$Y$90</c:f>
              <c:numCache>
                <c:formatCode>#,##0</c:formatCode>
                <c:ptCount val="8"/>
                <c:pt idx="0">
                  <c:v>5665</c:v>
                </c:pt>
                <c:pt idx="1">
                  <c:v>5595</c:v>
                </c:pt>
                <c:pt idx="2">
                  <c:v>10313</c:v>
                </c:pt>
                <c:pt idx="3">
                  <c:v>2149</c:v>
                </c:pt>
                <c:pt idx="4">
                  <c:v>2024</c:v>
                </c:pt>
                <c:pt idx="5">
                  <c:v>2282</c:v>
                </c:pt>
                <c:pt idx="6">
                  <c:v>3164</c:v>
                </c:pt>
                <c:pt idx="7">
                  <c:v>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D3-4C69-8896-C295A0FF384F}"/>
            </c:ext>
          </c:extLst>
        </c:ser>
        <c:ser>
          <c:idx val="1"/>
          <c:order val="1"/>
          <c:tx>
            <c:strRef>
              <c:f>'Table 8.78'!$S$92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8.78'!$Y$93:$Y$100</c:f>
              <c:numCache>
                <c:formatCode>#,##0</c:formatCode>
                <c:ptCount val="8"/>
                <c:pt idx="0">
                  <c:v>3490</c:v>
                </c:pt>
                <c:pt idx="1">
                  <c:v>8304</c:v>
                </c:pt>
                <c:pt idx="2">
                  <c:v>1786</c:v>
                </c:pt>
                <c:pt idx="3">
                  <c:v>6305</c:v>
                </c:pt>
                <c:pt idx="4">
                  <c:v>8493</c:v>
                </c:pt>
                <c:pt idx="5">
                  <c:v>4244</c:v>
                </c:pt>
                <c:pt idx="6">
                  <c:v>426</c:v>
                </c:pt>
                <c:pt idx="7">
                  <c:v>2289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D3-4C69-8896-C295A0FF3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8.78'!$U$8:$Y$8</c:f>
              <c:numCache>
                <c:formatCode>General</c:formatCode>
                <c:ptCount val="5"/>
                <c:pt idx="0">
                  <c:v>36974</c:v>
                </c:pt>
                <c:pt idx="1">
                  <c:v>37521.01</c:v>
                </c:pt>
                <c:pt idx="2">
                  <c:v>39208</c:v>
                </c:pt>
                <c:pt idx="3">
                  <c:v>41457</c:v>
                </c:pt>
                <c:pt idx="4">
                  <c:v>42033.4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F1-4C93-95E6-7DCE0D92FEC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F1-4C93-95E6-7DCE0D92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8.78'!$T$4:$Y$4</c:f>
              <c:numCache>
                <c:formatCode>#,##0</c:formatCode>
                <c:ptCount val="6"/>
                <c:pt idx="0">
                  <c:v>117201</c:v>
                </c:pt>
                <c:pt idx="1">
                  <c:v>117155</c:v>
                </c:pt>
                <c:pt idx="2">
                  <c:v>117229</c:v>
                </c:pt>
                <c:pt idx="3">
                  <c:v>118566</c:v>
                </c:pt>
                <c:pt idx="4">
                  <c:v>118717</c:v>
                </c:pt>
                <c:pt idx="5">
                  <c:v>122106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B-4D87-8D85-D70822758AB8}"/>
            </c:ext>
          </c:extLst>
        </c:ser>
        <c:ser>
          <c:idx val="1"/>
          <c:order val="1"/>
          <c:tx>
            <c:strRef>
              <c:f>'Table 8.78'!$S$7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8.78'!$T$7:$Y$7</c:f>
              <c:numCache>
                <c:formatCode>#,##0</c:formatCode>
                <c:ptCount val="6"/>
                <c:pt idx="0">
                  <c:v>86003</c:v>
                </c:pt>
                <c:pt idx="1">
                  <c:v>85641</c:v>
                </c:pt>
                <c:pt idx="2">
                  <c:v>85654</c:v>
                </c:pt>
                <c:pt idx="3">
                  <c:v>85979</c:v>
                </c:pt>
                <c:pt idx="4">
                  <c:v>86686</c:v>
                </c:pt>
                <c:pt idx="5">
                  <c:v>88275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6B-4D87-8D85-D70822758AB8}"/>
            </c:ext>
          </c:extLst>
        </c:ser>
        <c:ser>
          <c:idx val="2"/>
          <c:order val="2"/>
          <c:tx>
            <c:strRef>
              <c:f>'Table 8.78'!$S$11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8.78'!$T$11:$Y$11</c:f>
              <c:numCache>
                <c:formatCode>#,##0</c:formatCode>
                <c:ptCount val="6"/>
                <c:pt idx="0">
                  <c:v>102616</c:v>
                </c:pt>
                <c:pt idx="1">
                  <c:v>102897</c:v>
                </c:pt>
                <c:pt idx="2">
                  <c:v>103370</c:v>
                </c:pt>
                <c:pt idx="3">
                  <c:v>105010</c:v>
                </c:pt>
                <c:pt idx="4">
                  <c:v>105111</c:v>
                </c:pt>
                <c:pt idx="5">
                  <c:v>108138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B-4D87-8D85-D70822758AB8}"/>
            </c:ext>
          </c:extLst>
        </c:ser>
        <c:ser>
          <c:idx val="3"/>
          <c:order val="3"/>
          <c:tx>
            <c:strRef>
              <c:f>'Table 8.78'!$S$12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8.78'!$T$12:$Y$12</c:f>
              <c:numCache>
                <c:formatCode>#,##0</c:formatCode>
                <c:ptCount val="6"/>
                <c:pt idx="0">
                  <c:v>14585</c:v>
                </c:pt>
                <c:pt idx="1">
                  <c:v>14258</c:v>
                </c:pt>
                <c:pt idx="2">
                  <c:v>13859</c:v>
                </c:pt>
                <c:pt idx="3">
                  <c:v>13556</c:v>
                </c:pt>
                <c:pt idx="4">
                  <c:v>13606</c:v>
                </c:pt>
                <c:pt idx="5">
                  <c:v>13968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6B-4D87-8D85-D70822758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8.78'!$AA$15:$AA$33</c:f>
              <c:numCache>
                <c:formatCode>0.0%</c:formatCode>
                <c:ptCount val="19"/>
                <c:pt idx="0">
                  <c:v>1.9114539826052775E-2</c:v>
                </c:pt>
                <c:pt idx="1">
                  <c:v>1.8262820827805348E-3</c:v>
                </c:pt>
                <c:pt idx="2">
                  <c:v>7.8251682963982119E-2</c:v>
                </c:pt>
                <c:pt idx="3">
                  <c:v>6.7891831687222574E-3</c:v>
                </c:pt>
                <c:pt idx="4">
                  <c:v>0.10251748480828132</c:v>
                </c:pt>
                <c:pt idx="5">
                  <c:v>4.9113065697017344E-2</c:v>
                </c:pt>
                <c:pt idx="6">
                  <c:v>8.9586097325274755E-2</c:v>
                </c:pt>
                <c:pt idx="7">
                  <c:v>5.229882233469281E-2</c:v>
                </c:pt>
                <c:pt idx="8">
                  <c:v>2.5527001130165594E-2</c:v>
                </c:pt>
                <c:pt idx="9">
                  <c:v>1.4364568489672908E-2</c:v>
                </c:pt>
                <c:pt idx="10">
                  <c:v>3.3143334479878141E-2</c:v>
                </c:pt>
                <c:pt idx="11">
                  <c:v>1.5814128707844006E-2</c:v>
                </c:pt>
                <c:pt idx="12">
                  <c:v>6.4763402289813768E-2</c:v>
                </c:pt>
                <c:pt idx="13">
                  <c:v>6.885001556025093E-2</c:v>
                </c:pt>
                <c:pt idx="14">
                  <c:v>4.5100158878351594E-2</c:v>
                </c:pt>
                <c:pt idx="15">
                  <c:v>8.4877074017656789E-2</c:v>
                </c:pt>
                <c:pt idx="16">
                  <c:v>0.10327911814325258</c:v>
                </c:pt>
                <c:pt idx="17">
                  <c:v>2.0170998968109675E-2</c:v>
                </c:pt>
                <c:pt idx="18">
                  <c:v>3.8098045960067481E-2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B2-4144-B546-47A24336923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B2-4144-B546-47A243369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8.78'!$Y$44:$Y$60</c:f>
              <c:numCache>
                <c:formatCode>#,##0</c:formatCode>
                <c:ptCount val="17"/>
                <c:pt idx="0">
                  <c:v>30</c:v>
                </c:pt>
                <c:pt idx="1">
                  <c:v>1144</c:v>
                </c:pt>
                <c:pt idx="2">
                  <c:v>3886</c:v>
                </c:pt>
                <c:pt idx="3">
                  <c:v>5732</c:v>
                </c:pt>
                <c:pt idx="4">
                  <c:v>6850</c:v>
                </c:pt>
                <c:pt idx="5">
                  <c:v>6378</c:v>
                </c:pt>
                <c:pt idx="6">
                  <c:v>5772</c:v>
                </c:pt>
                <c:pt idx="7">
                  <c:v>6061</c:v>
                </c:pt>
                <c:pt idx="8">
                  <c:v>6318</c:v>
                </c:pt>
                <c:pt idx="9">
                  <c:v>5819</c:v>
                </c:pt>
                <c:pt idx="10">
                  <c:v>5408</c:v>
                </c:pt>
                <c:pt idx="11">
                  <c:v>4054</c:v>
                </c:pt>
                <c:pt idx="12">
                  <c:v>2226</c:v>
                </c:pt>
                <c:pt idx="13">
                  <c:v>923</c:v>
                </c:pt>
                <c:pt idx="14">
                  <c:v>300</c:v>
                </c:pt>
                <c:pt idx="15">
                  <c:v>127</c:v>
                </c:pt>
                <c:pt idx="1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9-4953-8706-AC422426EF2F}"/>
            </c:ext>
          </c:extLst>
        </c:ser>
        <c:ser>
          <c:idx val="1"/>
          <c:order val="1"/>
          <c:tx>
            <c:strRef>
              <c:f>'Table 8.78'!$S$62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8.78'!$Y$63:$Y$79</c:f>
              <c:numCache>
                <c:formatCode>#,##0</c:formatCode>
                <c:ptCount val="17"/>
                <c:pt idx="0">
                  <c:v>33</c:v>
                </c:pt>
                <c:pt idx="1">
                  <c:v>1368</c:v>
                </c:pt>
                <c:pt idx="2">
                  <c:v>4009</c:v>
                </c:pt>
                <c:pt idx="3">
                  <c:v>6082</c:v>
                </c:pt>
                <c:pt idx="4">
                  <c:v>6627</c:v>
                </c:pt>
                <c:pt idx="5">
                  <c:v>6035</c:v>
                </c:pt>
                <c:pt idx="6">
                  <c:v>5564</c:v>
                </c:pt>
                <c:pt idx="7">
                  <c:v>6022</c:v>
                </c:pt>
                <c:pt idx="8">
                  <c:v>6901</c:v>
                </c:pt>
                <c:pt idx="9">
                  <c:v>6169</c:v>
                </c:pt>
                <c:pt idx="10">
                  <c:v>5596</c:v>
                </c:pt>
                <c:pt idx="11">
                  <c:v>3792</c:v>
                </c:pt>
                <c:pt idx="12">
                  <c:v>1739</c:v>
                </c:pt>
                <c:pt idx="13">
                  <c:v>595</c:v>
                </c:pt>
                <c:pt idx="14">
                  <c:v>248</c:v>
                </c:pt>
                <c:pt idx="15">
                  <c:v>106</c:v>
                </c:pt>
                <c:pt idx="16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69-4953-8706-AC422426E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8.78'!$Y$83:$Y$90</c:f>
              <c:numCache>
                <c:formatCode>#,##0</c:formatCode>
                <c:ptCount val="8"/>
                <c:pt idx="0">
                  <c:v>5665</c:v>
                </c:pt>
                <c:pt idx="1">
                  <c:v>5595</c:v>
                </c:pt>
                <c:pt idx="2">
                  <c:v>10313</c:v>
                </c:pt>
                <c:pt idx="3">
                  <c:v>2149</c:v>
                </c:pt>
                <c:pt idx="4">
                  <c:v>2024</c:v>
                </c:pt>
                <c:pt idx="5">
                  <c:v>2282</c:v>
                </c:pt>
                <c:pt idx="6">
                  <c:v>3164</c:v>
                </c:pt>
                <c:pt idx="7">
                  <c:v>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08-4169-8A90-108D0CB07891}"/>
            </c:ext>
          </c:extLst>
        </c:ser>
        <c:ser>
          <c:idx val="1"/>
          <c:order val="1"/>
          <c:tx>
            <c:strRef>
              <c:f>'Table 8.78'!$S$92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8.78'!$Y$93:$Y$100</c:f>
              <c:numCache>
                <c:formatCode>#,##0</c:formatCode>
                <c:ptCount val="8"/>
                <c:pt idx="0">
                  <c:v>3490</c:v>
                </c:pt>
                <c:pt idx="1">
                  <c:v>8304</c:v>
                </c:pt>
                <c:pt idx="2">
                  <c:v>1786</c:v>
                </c:pt>
                <c:pt idx="3">
                  <c:v>6305</c:v>
                </c:pt>
                <c:pt idx="4">
                  <c:v>8493</c:v>
                </c:pt>
                <c:pt idx="5">
                  <c:v>4244</c:v>
                </c:pt>
                <c:pt idx="6">
                  <c:v>426</c:v>
                </c:pt>
                <c:pt idx="7">
                  <c:v>2289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08-4169-8A90-108D0CB07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8.8'!$Y$44:$Y$60</c:f>
              <c:numCache>
                <c:formatCode>#,##0</c:formatCode>
                <c:ptCount val="17"/>
                <c:pt idx="0">
                  <c:v>3</c:v>
                </c:pt>
                <c:pt idx="1">
                  <c:v>105</c:v>
                </c:pt>
                <c:pt idx="2">
                  <c:v>305</c:v>
                </c:pt>
                <c:pt idx="3">
                  <c:v>457</c:v>
                </c:pt>
                <c:pt idx="4">
                  <c:v>399</c:v>
                </c:pt>
                <c:pt idx="5">
                  <c:v>458</c:v>
                </c:pt>
                <c:pt idx="6">
                  <c:v>335</c:v>
                </c:pt>
                <c:pt idx="7">
                  <c:v>385</c:v>
                </c:pt>
                <c:pt idx="8">
                  <c:v>446</c:v>
                </c:pt>
                <c:pt idx="9">
                  <c:v>497</c:v>
                </c:pt>
                <c:pt idx="10">
                  <c:v>601</c:v>
                </c:pt>
                <c:pt idx="11">
                  <c:v>469</c:v>
                </c:pt>
                <c:pt idx="12">
                  <c:v>307</c:v>
                </c:pt>
                <c:pt idx="13">
                  <c:v>127</c:v>
                </c:pt>
                <c:pt idx="14">
                  <c:v>60</c:v>
                </c:pt>
                <c:pt idx="15">
                  <c:v>23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3D-487B-8968-96B9E4177BE2}"/>
            </c:ext>
          </c:extLst>
        </c:ser>
        <c:ser>
          <c:idx val="1"/>
          <c:order val="1"/>
          <c:tx>
            <c:strRef>
              <c:f>'Table 8.8'!$S$62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8.8'!$Y$63:$Y$79</c:f>
              <c:numCache>
                <c:formatCode>#,##0</c:formatCode>
                <c:ptCount val="17"/>
                <c:pt idx="0">
                  <c:v>0</c:v>
                </c:pt>
                <c:pt idx="1">
                  <c:v>135</c:v>
                </c:pt>
                <c:pt idx="2">
                  <c:v>296</c:v>
                </c:pt>
                <c:pt idx="3">
                  <c:v>448</c:v>
                </c:pt>
                <c:pt idx="4">
                  <c:v>455</c:v>
                </c:pt>
                <c:pt idx="5">
                  <c:v>368</c:v>
                </c:pt>
                <c:pt idx="6">
                  <c:v>359</c:v>
                </c:pt>
                <c:pt idx="7">
                  <c:v>380</c:v>
                </c:pt>
                <c:pt idx="8">
                  <c:v>504</c:v>
                </c:pt>
                <c:pt idx="9">
                  <c:v>545</c:v>
                </c:pt>
                <c:pt idx="10">
                  <c:v>577</c:v>
                </c:pt>
                <c:pt idx="11">
                  <c:v>445</c:v>
                </c:pt>
                <c:pt idx="12">
                  <c:v>217</c:v>
                </c:pt>
                <c:pt idx="13">
                  <c:v>80</c:v>
                </c:pt>
                <c:pt idx="14">
                  <c:v>49</c:v>
                </c:pt>
                <c:pt idx="15">
                  <c:v>25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3D-487B-8968-96B9E4177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8.78'!$T$8:$Y$8</c:f>
              <c:numCache>
                <c:formatCode>General</c:formatCode>
                <c:ptCount val="6"/>
                <c:pt idx="0">
                  <c:v>36141</c:v>
                </c:pt>
                <c:pt idx="1">
                  <c:v>36974</c:v>
                </c:pt>
                <c:pt idx="2">
                  <c:v>37521.01</c:v>
                </c:pt>
                <c:pt idx="3">
                  <c:v>39208</c:v>
                </c:pt>
                <c:pt idx="4">
                  <c:v>41457</c:v>
                </c:pt>
                <c:pt idx="5">
                  <c:v>42033.4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E2-4CEE-B3B5-09A1F197877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E2-4CEE-B3B5-09A1F1978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8.79'!$U$4:$Y$4</c:f>
              <c:numCache>
                <c:formatCode>#,##0</c:formatCode>
                <c:ptCount val="5"/>
                <c:pt idx="0">
                  <c:v>5044</c:v>
                </c:pt>
                <c:pt idx="1">
                  <c:v>5129</c:v>
                </c:pt>
                <c:pt idx="2">
                  <c:v>4847</c:v>
                </c:pt>
                <c:pt idx="3">
                  <c:v>4525</c:v>
                </c:pt>
                <c:pt idx="4">
                  <c:v>4751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06-48D3-A27E-46DA402B3A96}"/>
            </c:ext>
          </c:extLst>
        </c:ser>
        <c:ser>
          <c:idx val="1"/>
          <c:order val="1"/>
          <c:tx>
            <c:strRef>
              <c:f>'Table 8.79'!$S$7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8.79'!$U$7:$Y$7</c:f>
              <c:numCache>
                <c:formatCode>#,##0</c:formatCode>
                <c:ptCount val="5"/>
                <c:pt idx="0">
                  <c:v>3445</c:v>
                </c:pt>
                <c:pt idx="1">
                  <c:v>3456</c:v>
                </c:pt>
                <c:pt idx="2">
                  <c:v>3324</c:v>
                </c:pt>
                <c:pt idx="3">
                  <c:v>3112</c:v>
                </c:pt>
                <c:pt idx="4">
                  <c:v>3275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06-48D3-A27E-46DA402B3A96}"/>
            </c:ext>
          </c:extLst>
        </c:ser>
        <c:ser>
          <c:idx val="2"/>
          <c:order val="2"/>
          <c:tx>
            <c:strRef>
              <c:f>'Table 8.79'!$S$11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8.79'!$U$11:$Y$11</c:f>
              <c:numCache>
                <c:formatCode>#,##0</c:formatCode>
                <c:ptCount val="5"/>
                <c:pt idx="0">
                  <c:v>3772</c:v>
                </c:pt>
                <c:pt idx="1">
                  <c:v>3847</c:v>
                </c:pt>
                <c:pt idx="2">
                  <c:v>3669</c:v>
                </c:pt>
                <c:pt idx="3">
                  <c:v>3520</c:v>
                </c:pt>
                <c:pt idx="4">
                  <c:v>3652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06-48D3-A27E-46DA402B3A96}"/>
            </c:ext>
          </c:extLst>
        </c:ser>
        <c:ser>
          <c:idx val="3"/>
          <c:order val="3"/>
          <c:tx>
            <c:strRef>
              <c:f>'Table 8.79'!$S$12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8.79'!$U$12:$Y$12</c:f>
              <c:numCache>
                <c:formatCode>#,##0</c:formatCode>
                <c:ptCount val="5"/>
                <c:pt idx="0">
                  <c:v>1273</c:v>
                </c:pt>
                <c:pt idx="1">
                  <c:v>1284</c:v>
                </c:pt>
                <c:pt idx="2">
                  <c:v>1180</c:v>
                </c:pt>
                <c:pt idx="3">
                  <c:v>1000</c:v>
                </c:pt>
                <c:pt idx="4">
                  <c:v>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06-48D3-A27E-46DA402B3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8.79'!$AA$15:$AA$33</c:f>
              <c:numCache>
                <c:formatCode>0.0%</c:formatCode>
                <c:ptCount val="19"/>
                <c:pt idx="0">
                  <c:v>0.12565775626183961</c:v>
                </c:pt>
                <c:pt idx="1">
                  <c:v>5.0515680909282252E-3</c:v>
                </c:pt>
                <c:pt idx="2">
                  <c:v>2.7994106503893917E-2</c:v>
                </c:pt>
                <c:pt idx="3">
                  <c:v>8.2087981477583661E-3</c:v>
                </c:pt>
                <c:pt idx="4">
                  <c:v>3.999158071984845E-2</c:v>
                </c:pt>
                <c:pt idx="5">
                  <c:v>3.4519048621342877E-2</c:v>
                </c:pt>
                <c:pt idx="6">
                  <c:v>6.5038939170700902E-2</c:v>
                </c:pt>
                <c:pt idx="7">
                  <c:v>3.1151336560724059E-2</c:v>
                </c:pt>
                <c:pt idx="8">
                  <c:v>5.8934961060829301E-2</c:v>
                </c:pt>
                <c:pt idx="9">
                  <c:v>2.9467480530414648E-3</c:v>
                </c:pt>
                <c:pt idx="10">
                  <c:v>1.9153862344769523E-2</c:v>
                </c:pt>
                <c:pt idx="11">
                  <c:v>8.8402441591243948E-3</c:v>
                </c:pt>
                <c:pt idx="12">
                  <c:v>2.3994948431909073E-2</c:v>
                </c:pt>
                <c:pt idx="13">
                  <c:v>3.7255314670595667E-2</c:v>
                </c:pt>
                <c:pt idx="14">
                  <c:v>5.7040623026731213E-2</c:v>
                </c:pt>
                <c:pt idx="15">
                  <c:v>7.5563039360134712E-2</c:v>
                </c:pt>
                <c:pt idx="16">
                  <c:v>0.10524100189433803</c:v>
                </c:pt>
                <c:pt idx="17">
                  <c:v>1.3470848242475268E-2</c:v>
                </c:pt>
                <c:pt idx="18">
                  <c:v>2.0206272363712901E-2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81-43F7-8356-3CAB5E1A30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81-43F7-8356-3CAB5E1A3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8.79'!$Y$44:$Y$60</c:f>
              <c:numCache>
                <c:formatCode>#,##0</c:formatCode>
                <c:ptCount val="17"/>
                <c:pt idx="0">
                  <c:v>0</c:v>
                </c:pt>
                <c:pt idx="1">
                  <c:v>58</c:v>
                </c:pt>
                <c:pt idx="2">
                  <c:v>159</c:v>
                </c:pt>
                <c:pt idx="3">
                  <c:v>244</c:v>
                </c:pt>
                <c:pt idx="4">
                  <c:v>240</c:v>
                </c:pt>
                <c:pt idx="5">
                  <c:v>170</c:v>
                </c:pt>
                <c:pt idx="6">
                  <c:v>160</c:v>
                </c:pt>
                <c:pt idx="7">
                  <c:v>131</c:v>
                </c:pt>
                <c:pt idx="8">
                  <c:v>227</c:v>
                </c:pt>
                <c:pt idx="9">
                  <c:v>240</c:v>
                </c:pt>
                <c:pt idx="10">
                  <c:v>295</c:v>
                </c:pt>
                <c:pt idx="11">
                  <c:v>256</c:v>
                </c:pt>
                <c:pt idx="12">
                  <c:v>127</c:v>
                </c:pt>
                <c:pt idx="13">
                  <c:v>64</c:v>
                </c:pt>
                <c:pt idx="14">
                  <c:v>40</c:v>
                </c:pt>
                <c:pt idx="15">
                  <c:v>34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5-4B4F-B1B9-1257AC52F621}"/>
            </c:ext>
          </c:extLst>
        </c:ser>
        <c:ser>
          <c:idx val="1"/>
          <c:order val="1"/>
          <c:tx>
            <c:strRef>
              <c:f>'Table 8.79'!$S$62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8.79'!$Y$63:$Y$79</c:f>
              <c:numCache>
                <c:formatCode>#,##0</c:formatCode>
                <c:ptCount val="17"/>
                <c:pt idx="0">
                  <c:v>0</c:v>
                </c:pt>
                <c:pt idx="1">
                  <c:v>62</c:v>
                </c:pt>
                <c:pt idx="2">
                  <c:v>161</c:v>
                </c:pt>
                <c:pt idx="3">
                  <c:v>215</c:v>
                </c:pt>
                <c:pt idx="4">
                  <c:v>182</c:v>
                </c:pt>
                <c:pt idx="5">
                  <c:v>164</c:v>
                </c:pt>
                <c:pt idx="6">
                  <c:v>144</c:v>
                </c:pt>
                <c:pt idx="7">
                  <c:v>184</c:v>
                </c:pt>
                <c:pt idx="8">
                  <c:v>209</c:v>
                </c:pt>
                <c:pt idx="9">
                  <c:v>253</c:v>
                </c:pt>
                <c:pt idx="10">
                  <c:v>302</c:v>
                </c:pt>
                <c:pt idx="11">
                  <c:v>194</c:v>
                </c:pt>
                <c:pt idx="12">
                  <c:v>87</c:v>
                </c:pt>
                <c:pt idx="13">
                  <c:v>53</c:v>
                </c:pt>
                <c:pt idx="14">
                  <c:v>38</c:v>
                </c:pt>
                <c:pt idx="15">
                  <c:v>13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25-4B4F-B1B9-1257AC52F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8.79'!$Y$83:$Y$90</c:f>
              <c:numCache>
                <c:formatCode>#,##0</c:formatCode>
                <c:ptCount val="8"/>
                <c:pt idx="0">
                  <c:v>174</c:v>
                </c:pt>
                <c:pt idx="1">
                  <c:v>110</c:v>
                </c:pt>
                <c:pt idx="2">
                  <c:v>192</c:v>
                </c:pt>
                <c:pt idx="3">
                  <c:v>59</c:v>
                </c:pt>
                <c:pt idx="4">
                  <c:v>55</c:v>
                </c:pt>
                <c:pt idx="5">
                  <c:v>64</c:v>
                </c:pt>
                <c:pt idx="6">
                  <c:v>182</c:v>
                </c:pt>
                <c:pt idx="7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3-4676-9A26-B409B609EC7D}"/>
            </c:ext>
          </c:extLst>
        </c:ser>
        <c:ser>
          <c:idx val="1"/>
          <c:order val="1"/>
          <c:tx>
            <c:strRef>
              <c:f>'Table 8.79'!$S$92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8.79'!$Y$93:$Y$100</c:f>
              <c:numCache>
                <c:formatCode>#,##0</c:formatCode>
                <c:ptCount val="8"/>
                <c:pt idx="0">
                  <c:v>80</c:v>
                </c:pt>
                <c:pt idx="1">
                  <c:v>321</c:v>
                </c:pt>
                <c:pt idx="2">
                  <c:v>28</c:v>
                </c:pt>
                <c:pt idx="3">
                  <c:v>256</c:v>
                </c:pt>
                <c:pt idx="4">
                  <c:v>210</c:v>
                </c:pt>
                <c:pt idx="5">
                  <c:v>114</c:v>
                </c:pt>
                <c:pt idx="6">
                  <c:v>24</c:v>
                </c:pt>
                <c:pt idx="7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43-4676-9A26-B409B609E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8.79'!$U$8:$Y$8</c:f>
              <c:numCache>
                <c:formatCode>General</c:formatCode>
                <c:ptCount val="5"/>
                <c:pt idx="0">
                  <c:v>24251.52</c:v>
                </c:pt>
                <c:pt idx="1">
                  <c:v>24038.5</c:v>
                </c:pt>
                <c:pt idx="2">
                  <c:v>24630.9</c:v>
                </c:pt>
                <c:pt idx="3">
                  <c:v>26694.32</c:v>
                </c:pt>
                <c:pt idx="4">
                  <c:v>25756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1A-4B89-9DA6-A5056E17FD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1A-4B89-9DA6-A5056E17F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8.79'!$T$4:$Y$4</c:f>
              <c:numCache>
                <c:formatCode>#,##0</c:formatCode>
                <c:ptCount val="6"/>
                <c:pt idx="0">
                  <c:v>5171</c:v>
                </c:pt>
                <c:pt idx="1">
                  <c:v>5044</c:v>
                </c:pt>
                <c:pt idx="2">
                  <c:v>5129</c:v>
                </c:pt>
                <c:pt idx="3">
                  <c:v>4847</c:v>
                </c:pt>
                <c:pt idx="4">
                  <c:v>4525</c:v>
                </c:pt>
                <c:pt idx="5">
                  <c:v>4751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87-48FE-BD35-0B88AE145E44}"/>
            </c:ext>
          </c:extLst>
        </c:ser>
        <c:ser>
          <c:idx val="1"/>
          <c:order val="1"/>
          <c:tx>
            <c:strRef>
              <c:f>'Table 8.79'!$S$7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8.79'!$T$7:$Y$7</c:f>
              <c:numCache>
                <c:formatCode>#,##0</c:formatCode>
                <c:ptCount val="6"/>
                <c:pt idx="0">
                  <c:v>3500</c:v>
                </c:pt>
                <c:pt idx="1">
                  <c:v>3445</c:v>
                </c:pt>
                <c:pt idx="2">
                  <c:v>3456</c:v>
                </c:pt>
                <c:pt idx="3">
                  <c:v>3324</c:v>
                </c:pt>
                <c:pt idx="4">
                  <c:v>3112</c:v>
                </c:pt>
                <c:pt idx="5">
                  <c:v>3275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87-48FE-BD35-0B88AE145E44}"/>
            </c:ext>
          </c:extLst>
        </c:ser>
        <c:ser>
          <c:idx val="2"/>
          <c:order val="2"/>
          <c:tx>
            <c:strRef>
              <c:f>'Table 8.79'!$S$11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8.79'!$T$11:$Y$11</c:f>
              <c:numCache>
                <c:formatCode>#,##0</c:formatCode>
                <c:ptCount val="6"/>
                <c:pt idx="0">
                  <c:v>3929</c:v>
                </c:pt>
                <c:pt idx="1">
                  <c:v>3772</c:v>
                </c:pt>
                <c:pt idx="2">
                  <c:v>3847</c:v>
                </c:pt>
                <c:pt idx="3">
                  <c:v>3669</c:v>
                </c:pt>
                <c:pt idx="4">
                  <c:v>3520</c:v>
                </c:pt>
                <c:pt idx="5">
                  <c:v>3652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87-48FE-BD35-0B88AE145E44}"/>
            </c:ext>
          </c:extLst>
        </c:ser>
        <c:ser>
          <c:idx val="3"/>
          <c:order val="3"/>
          <c:tx>
            <c:strRef>
              <c:f>'Table 8.79'!$S$12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8.79'!$T$12:$Y$12</c:f>
              <c:numCache>
                <c:formatCode>#,##0</c:formatCode>
                <c:ptCount val="6"/>
                <c:pt idx="0">
                  <c:v>1245</c:v>
                </c:pt>
                <c:pt idx="1">
                  <c:v>1273</c:v>
                </c:pt>
                <c:pt idx="2">
                  <c:v>1284</c:v>
                </c:pt>
                <c:pt idx="3">
                  <c:v>1180</c:v>
                </c:pt>
                <c:pt idx="4">
                  <c:v>1000</c:v>
                </c:pt>
                <c:pt idx="5">
                  <c:v>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87-48FE-BD35-0B88AE145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8.79'!$AA$15:$AA$33</c:f>
              <c:numCache>
                <c:formatCode>0.0%</c:formatCode>
                <c:ptCount val="19"/>
                <c:pt idx="0">
                  <c:v>0.12565775626183961</c:v>
                </c:pt>
                <c:pt idx="1">
                  <c:v>5.0515680909282252E-3</c:v>
                </c:pt>
                <c:pt idx="2">
                  <c:v>2.7994106503893917E-2</c:v>
                </c:pt>
                <c:pt idx="3">
                  <c:v>8.2087981477583661E-3</c:v>
                </c:pt>
                <c:pt idx="4">
                  <c:v>3.999158071984845E-2</c:v>
                </c:pt>
                <c:pt idx="5">
                  <c:v>3.4519048621342877E-2</c:v>
                </c:pt>
                <c:pt idx="6">
                  <c:v>6.5038939170700902E-2</c:v>
                </c:pt>
                <c:pt idx="7">
                  <c:v>3.1151336560724059E-2</c:v>
                </c:pt>
                <c:pt idx="8">
                  <c:v>5.8934961060829301E-2</c:v>
                </c:pt>
                <c:pt idx="9">
                  <c:v>2.9467480530414648E-3</c:v>
                </c:pt>
                <c:pt idx="10">
                  <c:v>1.9153862344769523E-2</c:v>
                </c:pt>
                <c:pt idx="11">
                  <c:v>8.8402441591243948E-3</c:v>
                </c:pt>
                <c:pt idx="12">
                  <c:v>2.3994948431909073E-2</c:v>
                </c:pt>
                <c:pt idx="13">
                  <c:v>3.7255314670595667E-2</c:v>
                </c:pt>
                <c:pt idx="14">
                  <c:v>5.7040623026731213E-2</c:v>
                </c:pt>
                <c:pt idx="15">
                  <c:v>7.5563039360134712E-2</c:v>
                </c:pt>
                <c:pt idx="16">
                  <c:v>0.10524100189433803</c:v>
                </c:pt>
                <c:pt idx="17">
                  <c:v>1.3470848242475268E-2</c:v>
                </c:pt>
                <c:pt idx="18">
                  <c:v>2.0206272363712901E-2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C7-4E78-A76F-84C5B9B5179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C7-4E78-A76F-84C5B9B51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8.79'!$Y$44:$Y$60</c:f>
              <c:numCache>
                <c:formatCode>#,##0</c:formatCode>
                <c:ptCount val="17"/>
                <c:pt idx="0">
                  <c:v>0</c:v>
                </c:pt>
                <c:pt idx="1">
                  <c:v>58</c:v>
                </c:pt>
                <c:pt idx="2">
                  <c:v>159</c:v>
                </c:pt>
                <c:pt idx="3">
                  <c:v>244</c:v>
                </c:pt>
                <c:pt idx="4">
                  <c:v>240</c:v>
                </c:pt>
                <c:pt idx="5">
                  <c:v>170</c:v>
                </c:pt>
                <c:pt idx="6">
                  <c:v>160</c:v>
                </c:pt>
                <c:pt idx="7">
                  <c:v>131</c:v>
                </c:pt>
                <c:pt idx="8">
                  <c:v>227</c:v>
                </c:pt>
                <c:pt idx="9">
                  <c:v>240</c:v>
                </c:pt>
                <c:pt idx="10">
                  <c:v>295</c:v>
                </c:pt>
                <c:pt idx="11">
                  <c:v>256</c:v>
                </c:pt>
                <c:pt idx="12">
                  <c:v>127</c:v>
                </c:pt>
                <c:pt idx="13">
                  <c:v>64</c:v>
                </c:pt>
                <c:pt idx="14">
                  <c:v>40</c:v>
                </c:pt>
                <c:pt idx="15">
                  <c:v>34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D-426E-829A-9BB497C7AF61}"/>
            </c:ext>
          </c:extLst>
        </c:ser>
        <c:ser>
          <c:idx val="1"/>
          <c:order val="1"/>
          <c:tx>
            <c:strRef>
              <c:f>'Table 8.79'!$S$62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8.79'!$Y$63:$Y$79</c:f>
              <c:numCache>
                <c:formatCode>#,##0</c:formatCode>
                <c:ptCount val="17"/>
                <c:pt idx="0">
                  <c:v>0</c:v>
                </c:pt>
                <c:pt idx="1">
                  <c:v>62</c:v>
                </c:pt>
                <c:pt idx="2">
                  <c:v>161</c:v>
                </c:pt>
                <c:pt idx="3">
                  <c:v>215</c:v>
                </c:pt>
                <c:pt idx="4">
                  <c:v>182</c:v>
                </c:pt>
                <c:pt idx="5">
                  <c:v>164</c:v>
                </c:pt>
                <c:pt idx="6">
                  <c:v>144</c:v>
                </c:pt>
                <c:pt idx="7">
                  <c:v>184</c:v>
                </c:pt>
                <c:pt idx="8">
                  <c:v>209</c:v>
                </c:pt>
                <c:pt idx="9">
                  <c:v>253</c:v>
                </c:pt>
                <c:pt idx="10">
                  <c:v>302</c:v>
                </c:pt>
                <c:pt idx="11">
                  <c:v>194</c:v>
                </c:pt>
                <c:pt idx="12">
                  <c:v>87</c:v>
                </c:pt>
                <c:pt idx="13">
                  <c:v>53</c:v>
                </c:pt>
                <c:pt idx="14">
                  <c:v>38</c:v>
                </c:pt>
                <c:pt idx="15">
                  <c:v>13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FD-426E-829A-9BB497C7A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8.79'!$Y$83:$Y$90</c:f>
              <c:numCache>
                <c:formatCode>#,##0</c:formatCode>
                <c:ptCount val="8"/>
                <c:pt idx="0">
                  <c:v>174</c:v>
                </c:pt>
                <c:pt idx="1">
                  <c:v>110</c:v>
                </c:pt>
                <c:pt idx="2">
                  <c:v>192</c:v>
                </c:pt>
                <c:pt idx="3">
                  <c:v>59</c:v>
                </c:pt>
                <c:pt idx="4">
                  <c:v>55</c:v>
                </c:pt>
                <c:pt idx="5">
                  <c:v>64</c:v>
                </c:pt>
                <c:pt idx="6">
                  <c:v>182</c:v>
                </c:pt>
                <c:pt idx="7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E-4D6D-A8DC-CF46970B9617}"/>
            </c:ext>
          </c:extLst>
        </c:ser>
        <c:ser>
          <c:idx val="1"/>
          <c:order val="1"/>
          <c:tx>
            <c:strRef>
              <c:f>'Table 8.79'!$S$92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8.79'!$Y$93:$Y$100</c:f>
              <c:numCache>
                <c:formatCode>#,##0</c:formatCode>
                <c:ptCount val="8"/>
                <c:pt idx="0">
                  <c:v>80</c:v>
                </c:pt>
                <c:pt idx="1">
                  <c:v>321</c:v>
                </c:pt>
                <c:pt idx="2">
                  <c:v>28</c:v>
                </c:pt>
                <c:pt idx="3">
                  <c:v>256</c:v>
                </c:pt>
                <c:pt idx="4">
                  <c:v>210</c:v>
                </c:pt>
                <c:pt idx="5">
                  <c:v>114</c:v>
                </c:pt>
                <c:pt idx="6">
                  <c:v>24</c:v>
                </c:pt>
                <c:pt idx="7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2E-4D6D-A8DC-CF46970B9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8.8'!$Y$83:$Y$90</c:f>
              <c:numCache>
                <c:formatCode>#,##0</c:formatCode>
                <c:ptCount val="8"/>
                <c:pt idx="0">
                  <c:v>342</c:v>
                </c:pt>
                <c:pt idx="1">
                  <c:v>329</c:v>
                </c:pt>
                <c:pt idx="2">
                  <c:v>643</c:v>
                </c:pt>
                <c:pt idx="3">
                  <c:v>170</c:v>
                </c:pt>
                <c:pt idx="4">
                  <c:v>111</c:v>
                </c:pt>
                <c:pt idx="5">
                  <c:v>150</c:v>
                </c:pt>
                <c:pt idx="6">
                  <c:v>415</c:v>
                </c:pt>
                <c:pt idx="7">
                  <c:v>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30-4A25-AEDE-727E38038C6C}"/>
            </c:ext>
          </c:extLst>
        </c:ser>
        <c:ser>
          <c:idx val="1"/>
          <c:order val="1"/>
          <c:tx>
            <c:strRef>
              <c:f>'Table 8.8'!$S$92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8.8'!$Y$93:$Y$100</c:f>
              <c:numCache>
                <c:formatCode>#,##0</c:formatCode>
                <c:ptCount val="8"/>
                <c:pt idx="0">
                  <c:v>205</c:v>
                </c:pt>
                <c:pt idx="1">
                  <c:v>638</c:v>
                </c:pt>
                <c:pt idx="2">
                  <c:v>118</c:v>
                </c:pt>
                <c:pt idx="3">
                  <c:v>509</c:v>
                </c:pt>
                <c:pt idx="4">
                  <c:v>534</c:v>
                </c:pt>
                <c:pt idx="5">
                  <c:v>321</c:v>
                </c:pt>
                <c:pt idx="6">
                  <c:v>27</c:v>
                </c:pt>
                <c:pt idx="7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30-4A25-AEDE-727E38038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8.79'!$T$8:$Y$8</c:f>
              <c:numCache>
                <c:formatCode>General</c:formatCode>
                <c:ptCount val="6"/>
                <c:pt idx="0">
                  <c:v>23020</c:v>
                </c:pt>
                <c:pt idx="1">
                  <c:v>24251.52</c:v>
                </c:pt>
                <c:pt idx="2">
                  <c:v>24038.5</c:v>
                </c:pt>
                <c:pt idx="3">
                  <c:v>24630.9</c:v>
                </c:pt>
                <c:pt idx="4">
                  <c:v>26694.32</c:v>
                </c:pt>
                <c:pt idx="5">
                  <c:v>25756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42-4906-8092-E4C17DF61A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42-4906-8092-E4C17DF61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8.1'!$Y$44:$Y$60</c:f>
              <c:numCache>
                <c:formatCode>#,##0</c:formatCode>
                <c:ptCount val="17"/>
                <c:pt idx="0">
                  <c:v>0</c:v>
                </c:pt>
                <c:pt idx="1">
                  <c:v>131</c:v>
                </c:pt>
                <c:pt idx="2">
                  <c:v>323</c:v>
                </c:pt>
                <c:pt idx="3">
                  <c:v>491</c:v>
                </c:pt>
                <c:pt idx="4">
                  <c:v>463</c:v>
                </c:pt>
                <c:pt idx="5">
                  <c:v>405</c:v>
                </c:pt>
                <c:pt idx="6">
                  <c:v>405</c:v>
                </c:pt>
                <c:pt idx="7">
                  <c:v>435</c:v>
                </c:pt>
                <c:pt idx="8">
                  <c:v>506</c:v>
                </c:pt>
                <c:pt idx="9">
                  <c:v>506</c:v>
                </c:pt>
                <c:pt idx="10">
                  <c:v>590</c:v>
                </c:pt>
                <c:pt idx="11">
                  <c:v>451</c:v>
                </c:pt>
                <c:pt idx="12">
                  <c:v>269</c:v>
                </c:pt>
                <c:pt idx="13">
                  <c:v>112</c:v>
                </c:pt>
                <c:pt idx="14">
                  <c:v>49</c:v>
                </c:pt>
                <c:pt idx="15">
                  <c:v>23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3F-43EE-945C-4EA08F6199B4}"/>
            </c:ext>
          </c:extLst>
        </c:ser>
        <c:ser>
          <c:idx val="1"/>
          <c:order val="1"/>
          <c:tx>
            <c:strRef>
              <c:f>'Table 8.1'!$S$62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8.1'!$Y$63:$Y$79</c:f>
              <c:numCache>
                <c:formatCode>#,##0</c:formatCode>
                <c:ptCount val="17"/>
                <c:pt idx="0">
                  <c:v>12</c:v>
                </c:pt>
                <c:pt idx="1">
                  <c:v>130</c:v>
                </c:pt>
                <c:pt idx="2">
                  <c:v>389</c:v>
                </c:pt>
                <c:pt idx="3">
                  <c:v>387</c:v>
                </c:pt>
                <c:pt idx="4">
                  <c:v>476</c:v>
                </c:pt>
                <c:pt idx="5">
                  <c:v>376</c:v>
                </c:pt>
                <c:pt idx="6">
                  <c:v>416</c:v>
                </c:pt>
                <c:pt idx="7">
                  <c:v>572</c:v>
                </c:pt>
                <c:pt idx="8">
                  <c:v>536</c:v>
                </c:pt>
                <c:pt idx="9">
                  <c:v>588</c:v>
                </c:pt>
                <c:pt idx="10">
                  <c:v>653</c:v>
                </c:pt>
                <c:pt idx="11">
                  <c:v>474</c:v>
                </c:pt>
                <c:pt idx="12">
                  <c:v>190</c:v>
                </c:pt>
                <c:pt idx="13">
                  <c:v>78</c:v>
                </c:pt>
                <c:pt idx="14">
                  <c:v>39</c:v>
                </c:pt>
                <c:pt idx="15">
                  <c:v>18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3F-43EE-945C-4EA08F619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8.8'!$T$8:$Y$8</c:f>
              <c:numCache>
                <c:formatCode>General</c:formatCode>
                <c:ptCount val="6"/>
                <c:pt idx="0">
                  <c:v>32324.959999999999</c:v>
                </c:pt>
                <c:pt idx="1">
                  <c:v>30158</c:v>
                </c:pt>
                <c:pt idx="2">
                  <c:v>32611</c:v>
                </c:pt>
                <c:pt idx="3">
                  <c:v>32766</c:v>
                </c:pt>
                <c:pt idx="4">
                  <c:v>34150.300000000003</c:v>
                </c:pt>
                <c:pt idx="5">
                  <c:v>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1-45B1-B2AD-E8ADFFE2DE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1-45B1-B2AD-E8ADFFE2D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8.9'!$U$4:$Y$4</c:f>
              <c:numCache>
                <c:formatCode>#,##0</c:formatCode>
                <c:ptCount val="5"/>
                <c:pt idx="0">
                  <c:v>138088</c:v>
                </c:pt>
                <c:pt idx="1">
                  <c:v>137477</c:v>
                </c:pt>
                <c:pt idx="2">
                  <c:v>137428</c:v>
                </c:pt>
                <c:pt idx="3">
                  <c:v>138236</c:v>
                </c:pt>
                <c:pt idx="4">
                  <c:v>142750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2A-4D56-A596-6E652F6BB1CE}"/>
            </c:ext>
          </c:extLst>
        </c:ser>
        <c:ser>
          <c:idx val="1"/>
          <c:order val="1"/>
          <c:tx>
            <c:strRef>
              <c:f>'Table 8.9'!$S$7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8.9'!$U$7:$Y$7</c:f>
              <c:numCache>
                <c:formatCode>#,##0</c:formatCode>
                <c:ptCount val="5"/>
                <c:pt idx="0">
                  <c:v>97141</c:v>
                </c:pt>
                <c:pt idx="1">
                  <c:v>96881</c:v>
                </c:pt>
                <c:pt idx="2">
                  <c:v>96640</c:v>
                </c:pt>
                <c:pt idx="3">
                  <c:v>97127</c:v>
                </c:pt>
                <c:pt idx="4">
                  <c:v>98967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2A-4D56-A596-6E652F6BB1CE}"/>
            </c:ext>
          </c:extLst>
        </c:ser>
        <c:ser>
          <c:idx val="2"/>
          <c:order val="2"/>
          <c:tx>
            <c:strRef>
              <c:f>'Table 8.9'!$S$11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8.9'!$U$11:$Y$11</c:f>
              <c:numCache>
                <c:formatCode>#,##0</c:formatCode>
                <c:ptCount val="5"/>
                <c:pt idx="0">
                  <c:v>122308</c:v>
                </c:pt>
                <c:pt idx="1">
                  <c:v>122079</c:v>
                </c:pt>
                <c:pt idx="2">
                  <c:v>122532</c:v>
                </c:pt>
                <c:pt idx="3">
                  <c:v>122838</c:v>
                </c:pt>
                <c:pt idx="4">
                  <c:v>127018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2A-4D56-A596-6E652F6BB1CE}"/>
            </c:ext>
          </c:extLst>
        </c:ser>
        <c:ser>
          <c:idx val="3"/>
          <c:order val="3"/>
          <c:tx>
            <c:strRef>
              <c:f>'Table 8.9'!$S$12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8.9'!$U$12:$Y$12</c:f>
              <c:numCache>
                <c:formatCode>#,##0</c:formatCode>
                <c:ptCount val="5"/>
                <c:pt idx="0">
                  <c:v>15780</c:v>
                </c:pt>
                <c:pt idx="1">
                  <c:v>15398</c:v>
                </c:pt>
                <c:pt idx="2">
                  <c:v>14896</c:v>
                </c:pt>
                <c:pt idx="3">
                  <c:v>15398</c:v>
                </c:pt>
                <c:pt idx="4">
                  <c:v>15732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2A-4D56-A596-6E652F6BB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8.9'!$AA$15:$AA$33</c:f>
              <c:numCache>
                <c:formatCode>0.0%</c:formatCode>
                <c:ptCount val="19"/>
                <c:pt idx="0">
                  <c:v>5.9474605954465852E-3</c:v>
                </c:pt>
                <c:pt idx="1">
                  <c:v>2.1576182136602453E-3</c:v>
                </c:pt>
                <c:pt idx="2">
                  <c:v>3.5733800350262697E-2</c:v>
                </c:pt>
                <c:pt idx="3">
                  <c:v>5.1068301225919441E-3</c:v>
                </c:pt>
                <c:pt idx="4">
                  <c:v>3.2343257443082314E-2</c:v>
                </c:pt>
                <c:pt idx="5">
                  <c:v>4.1849387040280212E-2</c:v>
                </c:pt>
                <c:pt idx="6">
                  <c:v>8.1884413309982487E-2</c:v>
                </c:pt>
                <c:pt idx="7">
                  <c:v>6.8805604203152362E-2</c:v>
                </c:pt>
                <c:pt idx="8">
                  <c:v>1.7015761821366025E-2</c:v>
                </c:pt>
                <c:pt idx="9">
                  <c:v>2.5288966725043781E-2</c:v>
                </c:pt>
                <c:pt idx="10">
                  <c:v>5.8241681260945706E-2</c:v>
                </c:pt>
                <c:pt idx="11">
                  <c:v>2.2241681260945709E-2</c:v>
                </c:pt>
                <c:pt idx="12">
                  <c:v>0.13117338003502627</c:v>
                </c:pt>
                <c:pt idx="13">
                  <c:v>7.1250437828371274E-2</c:v>
                </c:pt>
                <c:pt idx="14">
                  <c:v>3.7730297723292471E-2</c:v>
                </c:pt>
                <c:pt idx="15">
                  <c:v>0.1038108581436077</c:v>
                </c:pt>
                <c:pt idx="16">
                  <c:v>0.13018563922942206</c:v>
                </c:pt>
                <c:pt idx="17">
                  <c:v>2.4091068301225919E-2</c:v>
                </c:pt>
                <c:pt idx="18">
                  <c:v>2.5288966725043781E-2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1-44D9-B40A-8758DF96C9E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81-44D9-B40A-8758DF96C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8.9'!$Y$44:$Y$60</c:f>
              <c:numCache>
                <c:formatCode>#,##0</c:formatCode>
                <c:ptCount val="17"/>
                <c:pt idx="0">
                  <c:v>30</c:v>
                </c:pt>
                <c:pt idx="1">
                  <c:v>756</c:v>
                </c:pt>
                <c:pt idx="2">
                  <c:v>3847</c:v>
                </c:pt>
                <c:pt idx="3">
                  <c:v>8224</c:v>
                </c:pt>
                <c:pt idx="4">
                  <c:v>9684</c:v>
                </c:pt>
                <c:pt idx="5">
                  <c:v>7640</c:v>
                </c:pt>
                <c:pt idx="6">
                  <c:v>6274</c:v>
                </c:pt>
                <c:pt idx="7">
                  <c:v>5981</c:v>
                </c:pt>
                <c:pt idx="8">
                  <c:v>6486</c:v>
                </c:pt>
                <c:pt idx="9">
                  <c:v>6263</c:v>
                </c:pt>
                <c:pt idx="10">
                  <c:v>5457</c:v>
                </c:pt>
                <c:pt idx="11">
                  <c:v>4041</c:v>
                </c:pt>
                <c:pt idx="12">
                  <c:v>2681</c:v>
                </c:pt>
                <c:pt idx="13">
                  <c:v>1510</c:v>
                </c:pt>
                <c:pt idx="14">
                  <c:v>560</c:v>
                </c:pt>
                <c:pt idx="15">
                  <c:v>254</c:v>
                </c:pt>
                <c:pt idx="16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D-4697-9110-59B15E8802CD}"/>
            </c:ext>
          </c:extLst>
        </c:ser>
        <c:ser>
          <c:idx val="1"/>
          <c:order val="1"/>
          <c:tx>
            <c:strRef>
              <c:f>'Table 8.9'!$S$62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8.9'!$Y$63:$Y$79</c:f>
              <c:numCache>
                <c:formatCode>#,##0</c:formatCode>
                <c:ptCount val="17"/>
                <c:pt idx="0">
                  <c:v>34</c:v>
                </c:pt>
                <c:pt idx="1">
                  <c:v>1111</c:v>
                </c:pt>
                <c:pt idx="2">
                  <c:v>4524</c:v>
                </c:pt>
                <c:pt idx="3">
                  <c:v>8443</c:v>
                </c:pt>
                <c:pt idx="4">
                  <c:v>10141</c:v>
                </c:pt>
                <c:pt idx="5">
                  <c:v>7601</c:v>
                </c:pt>
                <c:pt idx="6">
                  <c:v>6340</c:v>
                </c:pt>
                <c:pt idx="7">
                  <c:v>6359</c:v>
                </c:pt>
                <c:pt idx="8">
                  <c:v>7376</c:v>
                </c:pt>
                <c:pt idx="9">
                  <c:v>6872</c:v>
                </c:pt>
                <c:pt idx="10">
                  <c:v>5810</c:v>
                </c:pt>
                <c:pt idx="11">
                  <c:v>4027</c:v>
                </c:pt>
                <c:pt idx="12">
                  <c:v>2254</c:v>
                </c:pt>
                <c:pt idx="13">
                  <c:v>1040</c:v>
                </c:pt>
                <c:pt idx="14">
                  <c:v>422</c:v>
                </c:pt>
                <c:pt idx="15">
                  <c:v>218</c:v>
                </c:pt>
                <c:pt idx="16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6D-4697-9110-59B15E880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8.9'!$Y$83:$Y$90</c:f>
              <c:numCache>
                <c:formatCode>#,##0</c:formatCode>
                <c:ptCount val="8"/>
                <c:pt idx="0">
                  <c:v>9550</c:v>
                </c:pt>
                <c:pt idx="1">
                  <c:v>14440</c:v>
                </c:pt>
                <c:pt idx="2">
                  <c:v>3147</c:v>
                </c:pt>
                <c:pt idx="3">
                  <c:v>2474</c:v>
                </c:pt>
                <c:pt idx="4">
                  <c:v>3650</c:v>
                </c:pt>
                <c:pt idx="5">
                  <c:v>3141</c:v>
                </c:pt>
                <c:pt idx="6">
                  <c:v>800</c:v>
                </c:pt>
                <c:pt idx="7">
                  <c:v>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4-4756-8FAB-5C3934C4C006}"/>
            </c:ext>
          </c:extLst>
        </c:ser>
        <c:ser>
          <c:idx val="1"/>
          <c:order val="1"/>
          <c:tx>
            <c:strRef>
              <c:f>'Table 8.9'!$S$92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8.9'!$Y$93:$Y$100</c:f>
              <c:numCache>
                <c:formatCode>#,##0</c:formatCode>
                <c:ptCount val="8"/>
                <c:pt idx="0">
                  <c:v>5991</c:v>
                </c:pt>
                <c:pt idx="1">
                  <c:v>15811</c:v>
                </c:pt>
                <c:pt idx="2">
                  <c:v>860</c:v>
                </c:pt>
                <c:pt idx="3">
                  <c:v>3751</c:v>
                </c:pt>
                <c:pt idx="4">
                  <c:v>8710</c:v>
                </c:pt>
                <c:pt idx="5">
                  <c:v>4127</c:v>
                </c:pt>
                <c:pt idx="6">
                  <c:v>122</c:v>
                </c:pt>
                <c:pt idx="7">
                  <c:v>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4-4756-8FAB-5C3934C4C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8.9'!$U$8:$Y$8</c:f>
              <c:numCache>
                <c:formatCode>General</c:formatCode>
                <c:ptCount val="5"/>
                <c:pt idx="0">
                  <c:v>40164.22</c:v>
                </c:pt>
                <c:pt idx="1">
                  <c:v>41104.800000000003</c:v>
                </c:pt>
                <c:pt idx="2">
                  <c:v>43124</c:v>
                </c:pt>
                <c:pt idx="3">
                  <c:v>45021.5</c:v>
                </c:pt>
                <c:pt idx="4">
                  <c:v>45830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8-4B06-95DA-66F271E380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8-4B06-95DA-66F271E38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8.9'!$T$4:$Y$4</c:f>
              <c:numCache>
                <c:formatCode>#,##0</c:formatCode>
                <c:ptCount val="6"/>
                <c:pt idx="0">
                  <c:v>138065</c:v>
                </c:pt>
                <c:pt idx="1">
                  <c:v>138088</c:v>
                </c:pt>
                <c:pt idx="2">
                  <c:v>137477</c:v>
                </c:pt>
                <c:pt idx="3">
                  <c:v>137428</c:v>
                </c:pt>
                <c:pt idx="4">
                  <c:v>138236</c:v>
                </c:pt>
                <c:pt idx="5">
                  <c:v>142750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9D-479B-9A99-130700DA9130}"/>
            </c:ext>
          </c:extLst>
        </c:ser>
        <c:ser>
          <c:idx val="1"/>
          <c:order val="1"/>
          <c:tx>
            <c:strRef>
              <c:f>'Table 8.9'!$S$7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8.9'!$T$7:$Y$7</c:f>
              <c:numCache>
                <c:formatCode>#,##0</c:formatCode>
                <c:ptCount val="6"/>
                <c:pt idx="0">
                  <c:v>97254</c:v>
                </c:pt>
                <c:pt idx="1">
                  <c:v>97141</c:v>
                </c:pt>
                <c:pt idx="2">
                  <c:v>96881</c:v>
                </c:pt>
                <c:pt idx="3">
                  <c:v>96640</c:v>
                </c:pt>
                <c:pt idx="4">
                  <c:v>97127</c:v>
                </c:pt>
                <c:pt idx="5">
                  <c:v>98967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9D-479B-9A99-130700DA9130}"/>
            </c:ext>
          </c:extLst>
        </c:ser>
        <c:ser>
          <c:idx val="2"/>
          <c:order val="2"/>
          <c:tx>
            <c:strRef>
              <c:f>'Table 8.9'!$S$11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8.9'!$T$11:$Y$11</c:f>
              <c:numCache>
                <c:formatCode>#,##0</c:formatCode>
                <c:ptCount val="6"/>
                <c:pt idx="0">
                  <c:v>122219</c:v>
                </c:pt>
                <c:pt idx="1">
                  <c:v>122308</c:v>
                </c:pt>
                <c:pt idx="2">
                  <c:v>122079</c:v>
                </c:pt>
                <c:pt idx="3">
                  <c:v>122532</c:v>
                </c:pt>
                <c:pt idx="4">
                  <c:v>122838</c:v>
                </c:pt>
                <c:pt idx="5">
                  <c:v>127018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9D-479B-9A99-130700DA9130}"/>
            </c:ext>
          </c:extLst>
        </c:ser>
        <c:ser>
          <c:idx val="3"/>
          <c:order val="3"/>
          <c:tx>
            <c:strRef>
              <c:f>'Table 8.9'!$S$12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8.9'!$T$12:$Y$12</c:f>
              <c:numCache>
                <c:formatCode>#,##0</c:formatCode>
                <c:ptCount val="6"/>
                <c:pt idx="0">
                  <c:v>15846</c:v>
                </c:pt>
                <c:pt idx="1">
                  <c:v>15780</c:v>
                </c:pt>
                <c:pt idx="2">
                  <c:v>15398</c:v>
                </c:pt>
                <c:pt idx="3">
                  <c:v>14896</c:v>
                </c:pt>
                <c:pt idx="4">
                  <c:v>15398</c:v>
                </c:pt>
                <c:pt idx="5">
                  <c:v>15732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9D-479B-9A99-130700DA9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8.9'!$AA$15:$AA$33</c:f>
              <c:numCache>
                <c:formatCode>0.0%</c:formatCode>
                <c:ptCount val="19"/>
                <c:pt idx="0">
                  <c:v>5.9474605954465852E-3</c:v>
                </c:pt>
                <c:pt idx="1">
                  <c:v>2.1576182136602453E-3</c:v>
                </c:pt>
                <c:pt idx="2">
                  <c:v>3.5733800350262697E-2</c:v>
                </c:pt>
                <c:pt idx="3">
                  <c:v>5.1068301225919441E-3</c:v>
                </c:pt>
                <c:pt idx="4">
                  <c:v>3.2343257443082314E-2</c:v>
                </c:pt>
                <c:pt idx="5">
                  <c:v>4.1849387040280212E-2</c:v>
                </c:pt>
                <c:pt idx="6">
                  <c:v>8.1884413309982487E-2</c:v>
                </c:pt>
                <c:pt idx="7">
                  <c:v>6.8805604203152362E-2</c:v>
                </c:pt>
                <c:pt idx="8">
                  <c:v>1.7015761821366025E-2</c:v>
                </c:pt>
                <c:pt idx="9">
                  <c:v>2.5288966725043781E-2</c:v>
                </c:pt>
                <c:pt idx="10">
                  <c:v>5.8241681260945706E-2</c:v>
                </c:pt>
                <c:pt idx="11">
                  <c:v>2.2241681260945709E-2</c:v>
                </c:pt>
                <c:pt idx="12">
                  <c:v>0.13117338003502627</c:v>
                </c:pt>
                <c:pt idx="13">
                  <c:v>7.1250437828371274E-2</c:v>
                </c:pt>
                <c:pt idx="14">
                  <c:v>3.7730297723292471E-2</c:v>
                </c:pt>
                <c:pt idx="15">
                  <c:v>0.1038108581436077</c:v>
                </c:pt>
                <c:pt idx="16">
                  <c:v>0.13018563922942206</c:v>
                </c:pt>
                <c:pt idx="17">
                  <c:v>2.4091068301225919E-2</c:v>
                </c:pt>
                <c:pt idx="18">
                  <c:v>2.5288966725043781E-2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4D-4CF5-B352-3BB9711D46C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4D-4CF5-B352-3BB9711D4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8.9'!$Y$44:$Y$60</c:f>
              <c:numCache>
                <c:formatCode>#,##0</c:formatCode>
                <c:ptCount val="17"/>
                <c:pt idx="0">
                  <c:v>30</c:v>
                </c:pt>
                <c:pt idx="1">
                  <c:v>756</c:v>
                </c:pt>
                <c:pt idx="2">
                  <c:v>3847</c:v>
                </c:pt>
                <c:pt idx="3">
                  <c:v>8224</c:v>
                </c:pt>
                <c:pt idx="4">
                  <c:v>9684</c:v>
                </c:pt>
                <c:pt idx="5">
                  <c:v>7640</c:v>
                </c:pt>
                <c:pt idx="6">
                  <c:v>6274</c:v>
                </c:pt>
                <c:pt idx="7">
                  <c:v>5981</c:v>
                </c:pt>
                <c:pt idx="8">
                  <c:v>6486</c:v>
                </c:pt>
                <c:pt idx="9">
                  <c:v>6263</c:v>
                </c:pt>
                <c:pt idx="10">
                  <c:v>5457</c:v>
                </c:pt>
                <c:pt idx="11">
                  <c:v>4041</c:v>
                </c:pt>
                <c:pt idx="12">
                  <c:v>2681</c:v>
                </c:pt>
                <c:pt idx="13">
                  <c:v>1510</c:v>
                </c:pt>
                <c:pt idx="14">
                  <c:v>560</c:v>
                </c:pt>
                <c:pt idx="15">
                  <c:v>254</c:v>
                </c:pt>
                <c:pt idx="16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B-4C86-9CE9-C958BDD8C0DB}"/>
            </c:ext>
          </c:extLst>
        </c:ser>
        <c:ser>
          <c:idx val="1"/>
          <c:order val="1"/>
          <c:tx>
            <c:strRef>
              <c:f>'Table 8.9'!$S$62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8.9'!$Y$63:$Y$79</c:f>
              <c:numCache>
                <c:formatCode>#,##0</c:formatCode>
                <c:ptCount val="17"/>
                <c:pt idx="0">
                  <c:v>34</c:v>
                </c:pt>
                <c:pt idx="1">
                  <c:v>1111</c:v>
                </c:pt>
                <c:pt idx="2">
                  <c:v>4524</c:v>
                </c:pt>
                <c:pt idx="3">
                  <c:v>8443</c:v>
                </c:pt>
                <c:pt idx="4">
                  <c:v>10141</c:v>
                </c:pt>
                <c:pt idx="5">
                  <c:v>7601</c:v>
                </c:pt>
                <c:pt idx="6">
                  <c:v>6340</c:v>
                </c:pt>
                <c:pt idx="7">
                  <c:v>6359</c:v>
                </c:pt>
                <c:pt idx="8">
                  <c:v>7376</c:v>
                </c:pt>
                <c:pt idx="9">
                  <c:v>6872</c:v>
                </c:pt>
                <c:pt idx="10">
                  <c:v>5810</c:v>
                </c:pt>
                <c:pt idx="11">
                  <c:v>4027</c:v>
                </c:pt>
                <c:pt idx="12">
                  <c:v>2254</c:v>
                </c:pt>
                <c:pt idx="13">
                  <c:v>1040</c:v>
                </c:pt>
                <c:pt idx="14">
                  <c:v>422</c:v>
                </c:pt>
                <c:pt idx="15">
                  <c:v>218</c:v>
                </c:pt>
                <c:pt idx="16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B-4C86-9CE9-C958BDD8C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8.9'!$Y$83:$Y$90</c:f>
              <c:numCache>
                <c:formatCode>#,##0</c:formatCode>
                <c:ptCount val="8"/>
                <c:pt idx="0">
                  <c:v>9550</c:v>
                </c:pt>
                <c:pt idx="1">
                  <c:v>14440</c:v>
                </c:pt>
                <c:pt idx="2">
                  <c:v>3147</c:v>
                </c:pt>
                <c:pt idx="3">
                  <c:v>2474</c:v>
                </c:pt>
                <c:pt idx="4">
                  <c:v>3650</c:v>
                </c:pt>
                <c:pt idx="5">
                  <c:v>3141</c:v>
                </c:pt>
                <c:pt idx="6">
                  <c:v>800</c:v>
                </c:pt>
                <c:pt idx="7">
                  <c:v>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96-49EC-A64A-4E3906D759C1}"/>
            </c:ext>
          </c:extLst>
        </c:ser>
        <c:ser>
          <c:idx val="1"/>
          <c:order val="1"/>
          <c:tx>
            <c:strRef>
              <c:f>'Table 8.9'!$S$92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8.9'!$Y$93:$Y$100</c:f>
              <c:numCache>
                <c:formatCode>#,##0</c:formatCode>
                <c:ptCount val="8"/>
                <c:pt idx="0">
                  <c:v>5991</c:v>
                </c:pt>
                <c:pt idx="1">
                  <c:v>15811</c:v>
                </c:pt>
                <c:pt idx="2">
                  <c:v>860</c:v>
                </c:pt>
                <c:pt idx="3">
                  <c:v>3751</c:v>
                </c:pt>
                <c:pt idx="4">
                  <c:v>8710</c:v>
                </c:pt>
                <c:pt idx="5">
                  <c:v>4127</c:v>
                </c:pt>
                <c:pt idx="6">
                  <c:v>122</c:v>
                </c:pt>
                <c:pt idx="7">
                  <c:v>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96-49EC-A64A-4E3906D75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8.1'!$Y$83:$Y$90</c:f>
              <c:numCache>
                <c:formatCode>#,##0</c:formatCode>
                <c:ptCount val="8"/>
                <c:pt idx="0">
                  <c:v>373</c:v>
                </c:pt>
                <c:pt idx="1">
                  <c:v>330</c:v>
                </c:pt>
                <c:pt idx="2">
                  <c:v>571</c:v>
                </c:pt>
                <c:pt idx="3">
                  <c:v>203</c:v>
                </c:pt>
                <c:pt idx="4">
                  <c:v>98</c:v>
                </c:pt>
                <c:pt idx="5">
                  <c:v>153</c:v>
                </c:pt>
                <c:pt idx="6">
                  <c:v>328</c:v>
                </c:pt>
                <c:pt idx="7">
                  <c:v>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C5-43BB-B29F-CF8FB96D9F22}"/>
            </c:ext>
          </c:extLst>
        </c:ser>
        <c:ser>
          <c:idx val="1"/>
          <c:order val="1"/>
          <c:tx>
            <c:strRef>
              <c:f>'Table 8.1'!$S$92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8.1'!$Y$93:$Y$100</c:f>
              <c:numCache>
                <c:formatCode>#,##0</c:formatCode>
                <c:ptCount val="8"/>
                <c:pt idx="0">
                  <c:v>259</c:v>
                </c:pt>
                <c:pt idx="1">
                  <c:v>637</c:v>
                </c:pt>
                <c:pt idx="2">
                  <c:v>121</c:v>
                </c:pt>
                <c:pt idx="3">
                  <c:v>474</c:v>
                </c:pt>
                <c:pt idx="4">
                  <c:v>473</c:v>
                </c:pt>
                <c:pt idx="5">
                  <c:v>302</c:v>
                </c:pt>
                <c:pt idx="6">
                  <c:v>39</c:v>
                </c:pt>
                <c:pt idx="7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C5-43BB-B29F-CF8FB96D9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8.9'!$T$8:$Y$8</c:f>
              <c:numCache>
                <c:formatCode>General</c:formatCode>
                <c:ptCount val="6"/>
                <c:pt idx="0">
                  <c:v>39373</c:v>
                </c:pt>
                <c:pt idx="1">
                  <c:v>40164.22</c:v>
                </c:pt>
                <c:pt idx="2">
                  <c:v>41104.800000000003</c:v>
                </c:pt>
                <c:pt idx="3">
                  <c:v>43124</c:v>
                </c:pt>
                <c:pt idx="4">
                  <c:v>45021.5</c:v>
                </c:pt>
                <c:pt idx="5">
                  <c:v>45830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2-448D-BC6D-85A774440F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37296.199999999997</c:v>
                </c:pt>
                <c:pt idx="1">
                  <c:v>38118.43</c:v>
                </c:pt>
                <c:pt idx="2">
                  <c:v>38724.76</c:v>
                </c:pt>
                <c:pt idx="3">
                  <c:v>40299</c:v>
                </c:pt>
                <c:pt idx="4">
                  <c:v>41785</c:v>
                </c:pt>
                <c:pt idx="5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2-448D-BC6D-85A774440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8.10'!$U$4:$Y$4</c:f>
              <c:numCache>
                <c:formatCode>#,##0</c:formatCode>
                <c:ptCount val="5"/>
                <c:pt idx="0">
                  <c:v>131432</c:v>
                </c:pt>
                <c:pt idx="1">
                  <c:v>131206</c:v>
                </c:pt>
                <c:pt idx="2">
                  <c:v>133698</c:v>
                </c:pt>
                <c:pt idx="3">
                  <c:v>136546</c:v>
                </c:pt>
                <c:pt idx="4">
                  <c:v>143592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66-4FDB-B2B5-3F95C5C362EF}"/>
            </c:ext>
          </c:extLst>
        </c:ser>
        <c:ser>
          <c:idx val="1"/>
          <c:order val="1"/>
          <c:tx>
            <c:strRef>
              <c:f>'Table 8.10'!$S$7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8.10'!$U$7:$Y$7</c:f>
              <c:numCache>
                <c:formatCode>#,##0</c:formatCode>
                <c:ptCount val="5"/>
                <c:pt idx="0">
                  <c:v>97476</c:v>
                </c:pt>
                <c:pt idx="1">
                  <c:v>97759</c:v>
                </c:pt>
                <c:pt idx="2">
                  <c:v>99092</c:v>
                </c:pt>
                <c:pt idx="3">
                  <c:v>100943</c:v>
                </c:pt>
                <c:pt idx="4">
                  <c:v>103717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66-4FDB-B2B5-3F95C5C362EF}"/>
            </c:ext>
          </c:extLst>
        </c:ser>
        <c:ser>
          <c:idx val="2"/>
          <c:order val="2"/>
          <c:tx>
            <c:strRef>
              <c:f>'Table 8.10'!$S$11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8.10'!$U$11:$Y$11</c:f>
              <c:numCache>
                <c:formatCode>#,##0</c:formatCode>
                <c:ptCount val="5"/>
                <c:pt idx="0">
                  <c:v>119407</c:v>
                </c:pt>
                <c:pt idx="1">
                  <c:v>119070</c:v>
                </c:pt>
                <c:pt idx="2">
                  <c:v>121530</c:v>
                </c:pt>
                <c:pt idx="3">
                  <c:v>123660</c:v>
                </c:pt>
                <c:pt idx="4">
                  <c:v>129924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66-4FDB-B2B5-3F95C5C362EF}"/>
            </c:ext>
          </c:extLst>
        </c:ser>
        <c:ser>
          <c:idx val="3"/>
          <c:order val="3"/>
          <c:tx>
            <c:strRef>
              <c:f>'Table 8.10'!$S$12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8.10'!$U$12:$Y$12</c:f>
              <c:numCache>
                <c:formatCode>#,##0</c:formatCode>
                <c:ptCount val="5"/>
                <c:pt idx="0">
                  <c:v>12025</c:v>
                </c:pt>
                <c:pt idx="1">
                  <c:v>12136</c:v>
                </c:pt>
                <c:pt idx="2">
                  <c:v>12168</c:v>
                </c:pt>
                <c:pt idx="3">
                  <c:v>12886</c:v>
                </c:pt>
                <c:pt idx="4">
                  <c:v>13668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66-4FDB-B2B5-3F95C5C36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8.10'!$AA$15:$AA$33</c:f>
              <c:numCache>
                <c:formatCode>0.0%</c:formatCode>
                <c:ptCount val="19"/>
                <c:pt idx="0">
                  <c:v>5.731517076160232E-3</c:v>
                </c:pt>
                <c:pt idx="1">
                  <c:v>8.0784444815867179E-4</c:v>
                </c:pt>
                <c:pt idx="2">
                  <c:v>8.4322246364699982E-2</c:v>
                </c:pt>
                <c:pt idx="3">
                  <c:v>5.8638364254276001E-3</c:v>
                </c:pt>
                <c:pt idx="4">
                  <c:v>5.4097721321522088E-2</c:v>
                </c:pt>
                <c:pt idx="5">
                  <c:v>4.6548554237004845E-2</c:v>
                </c:pt>
                <c:pt idx="6">
                  <c:v>9.2351941612346097E-2</c:v>
                </c:pt>
                <c:pt idx="7">
                  <c:v>7.6466655523984628E-2</c:v>
                </c:pt>
                <c:pt idx="8">
                  <c:v>6.2754192434118894E-2</c:v>
                </c:pt>
                <c:pt idx="9">
                  <c:v>1.3099615577469496E-2</c:v>
                </c:pt>
                <c:pt idx="10">
                  <c:v>3.8386539640091373E-2</c:v>
                </c:pt>
                <c:pt idx="11">
                  <c:v>1.4903337233272048E-2</c:v>
                </c:pt>
                <c:pt idx="12">
                  <c:v>5.3408267870076326E-2</c:v>
                </c:pt>
                <c:pt idx="13">
                  <c:v>0.14041868627778706</c:v>
                </c:pt>
                <c:pt idx="14">
                  <c:v>4.1778093487102347E-2</c:v>
                </c:pt>
                <c:pt idx="15">
                  <c:v>4.8937266700094711E-2</c:v>
                </c:pt>
                <c:pt idx="16">
                  <c:v>8.3862610730402812E-2</c:v>
                </c:pt>
                <c:pt idx="17">
                  <c:v>1.7326870577748062E-2</c:v>
                </c:pt>
                <c:pt idx="18">
                  <c:v>3.479302468104073E-2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B0-46BA-B8D7-BC036C7715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B0-46BA-B8D7-BC036C771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8.10'!$Y$44:$Y$60</c:f>
              <c:numCache>
                <c:formatCode>#,##0</c:formatCode>
                <c:ptCount val="17"/>
                <c:pt idx="0">
                  <c:v>9</c:v>
                </c:pt>
                <c:pt idx="1">
                  <c:v>952</c:v>
                </c:pt>
                <c:pt idx="2">
                  <c:v>4162</c:v>
                </c:pt>
                <c:pt idx="3">
                  <c:v>9703</c:v>
                </c:pt>
                <c:pt idx="4">
                  <c:v>12351</c:v>
                </c:pt>
                <c:pt idx="5">
                  <c:v>11341</c:v>
                </c:pt>
                <c:pt idx="6">
                  <c:v>9084</c:v>
                </c:pt>
                <c:pt idx="7">
                  <c:v>7470</c:v>
                </c:pt>
                <c:pt idx="8">
                  <c:v>6982</c:v>
                </c:pt>
                <c:pt idx="9">
                  <c:v>6362</c:v>
                </c:pt>
                <c:pt idx="10">
                  <c:v>5385</c:v>
                </c:pt>
                <c:pt idx="11">
                  <c:v>3796</c:v>
                </c:pt>
                <c:pt idx="12">
                  <c:v>1615</c:v>
                </c:pt>
                <c:pt idx="13">
                  <c:v>538</c:v>
                </c:pt>
                <c:pt idx="14">
                  <c:v>167</c:v>
                </c:pt>
                <c:pt idx="15">
                  <c:v>83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37-448E-A569-3E6A5F42DD0B}"/>
            </c:ext>
          </c:extLst>
        </c:ser>
        <c:ser>
          <c:idx val="1"/>
          <c:order val="1"/>
          <c:tx>
            <c:strRef>
              <c:f>'Table 8.10'!$S$62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8.10'!$Y$63:$Y$79</c:f>
              <c:numCache>
                <c:formatCode>#,##0</c:formatCode>
                <c:ptCount val="17"/>
                <c:pt idx="0">
                  <c:v>15</c:v>
                </c:pt>
                <c:pt idx="1">
                  <c:v>1368</c:v>
                </c:pt>
                <c:pt idx="2">
                  <c:v>3920</c:v>
                </c:pt>
                <c:pt idx="3">
                  <c:v>7868</c:v>
                </c:pt>
                <c:pt idx="4">
                  <c:v>10009</c:v>
                </c:pt>
                <c:pt idx="5">
                  <c:v>8120</c:v>
                </c:pt>
                <c:pt idx="6">
                  <c:v>6479</c:v>
                </c:pt>
                <c:pt idx="7">
                  <c:v>5874</c:v>
                </c:pt>
                <c:pt idx="8">
                  <c:v>5924</c:v>
                </c:pt>
                <c:pt idx="9">
                  <c:v>5340</c:v>
                </c:pt>
                <c:pt idx="10">
                  <c:v>4432</c:v>
                </c:pt>
                <c:pt idx="11">
                  <c:v>2626</c:v>
                </c:pt>
                <c:pt idx="12">
                  <c:v>1015</c:v>
                </c:pt>
                <c:pt idx="13">
                  <c:v>280</c:v>
                </c:pt>
                <c:pt idx="14">
                  <c:v>137</c:v>
                </c:pt>
                <c:pt idx="15">
                  <c:v>73</c:v>
                </c:pt>
                <c:pt idx="16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37-448E-A569-3E6A5F42D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8.10'!$Y$83:$Y$90</c:f>
              <c:numCache>
                <c:formatCode>#,##0</c:formatCode>
                <c:ptCount val="8"/>
                <c:pt idx="0">
                  <c:v>5219</c:v>
                </c:pt>
                <c:pt idx="1">
                  <c:v>5645</c:v>
                </c:pt>
                <c:pt idx="2">
                  <c:v>9087</c:v>
                </c:pt>
                <c:pt idx="3">
                  <c:v>2779</c:v>
                </c:pt>
                <c:pt idx="4">
                  <c:v>3420</c:v>
                </c:pt>
                <c:pt idx="5">
                  <c:v>2905</c:v>
                </c:pt>
                <c:pt idx="6">
                  <c:v>7290</c:v>
                </c:pt>
                <c:pt idx="7">
                  <c:v>9371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6-4569-8488-5C70BB3B064D}"/>
            </c:ext>
          </c:extLst>
        </c:ser>
        <c:ser>
          <c:idx val="1"/>
          <c:order val="1"/>
          <c:tx>
            <c:strRef>
              <c:f>'Table 8.10'!$S$92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8.10'!$Y$93:$Y$100</c:f>
              <c:numCache>
                <c:formatCode>#,##0</c:formatCode>
                <c:ptCount val="8"/>
                <c:pt idx="0">
                  <c:v>3668</c:v>
                </c:pt>
                <c:pt idx="1">
                  <c:v>7261</c:v>
                </c:pt>
                <c:pt idx="2">
                  <c:v>1623</c:v>
                </c:pt>
                <c:pt idx="3">
                  <c:v>6103</c:v>
                </c:pt>
                <c:pt idx="4">
                  <c:v>8092</c:v>
                </c:pt>
                <c:pt idx="5">
                  <c:v>4966</c:v>
                </c:pt>
                <c:pt idx="6">
                  <c:v>1212</c:v>
                </c:pt>
                <c:pt idx="7">
                  <c:v>5249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6-4569-8488-5C70BB3B0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8.10'!$U$8:$Y$8</c:f>
              <c:numCache>
                <c:formatCode>General</c:formatCode>
                <c:ptCount val="5"/>
                <c:pt idx="0">
                  <c:v>37531</c:v>
                </c:pt>
                <c:pt idx="1">
                  <c:v>37881</c:v>
                </c:pt>
                <c:pt idx="2">
                  <c:v>39142.5</c:v>
                </c:pt>
                <c:pt idx="3">
                  <c:v>40063.72</c:v>
                </c:pt>
                <c:pt idx="4">
                  <c:v>40167.5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6-4958-83FB-A00BAA62D68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38118.43</c:v>
                </c:pt>
                <c:pt idx="1">
                  <c:v>38724.76</c:v>
                </c:pt>
                <c:pt idx="2">
                  <c:v>40299</c:v>
                </c:pt>
                <c:pt idx="3">
                  <c:v>41785</c:v>
                </c:pt>
                <c:pt idx="4">
                  <c:v>42133.59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76-4958-83FB-A00BAA62D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8.10'!$T$4:$Y$4</c:f>
              <c:numCache>
                <c:formatCode>#,##0</c:formatCode>
                <c:ptCount val="6"/>
                <c:pt idx="0">
                  <c:v>133025</c:v>
                </c:pt>
                <c:pt idx="1">
                  <c:v>131432</c:v>
                </c:pt>
                <c:pt idx="2">
                  <c:v>131206</c:v>
                </c:pt>
                <c:pt idx="3">
                  <c:v>133698</c:v>
                </c:pt>
                <c:pt idx="4">
                  <c:v>136546</c:v>
                </c:pt>
                <c:pt idx="5">
                  <c:v>143592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CD-4128-9CD1-A236B3245023}"/>
            </c:ext>
          </c:extLst>
        </c:ser>
        <c:ser>
          <c:idx val="1"/>
          <c:order val="1"/>
          <c:tx>
            <c:strRef>
              <c:f>'Table 8.10'!$S$7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8.10'!$T$7:$Y$7</c:f>
              <c:numCache>
                <c:formatCode>#,##0</c:formatCode>
                <c:ptCount val="6"/>
                <c:pt idx="0">
                  <c:v>98222</c:v>
                </c:pt>
                <c:pt idx="1">
                  <c:v>97476</c:v>
                </c:pt>
                <c:pt idx="2">
                  <c:v>97759</c:v>
                </c:pt>
                <c:pt idx="3">
                  <c:v>99092</c:v>
                </c:pt>
                <c:pt idx="4">
                  <c:v>100943</c:v>
                </c:pt>
                <c:pt idx="5">
                  <c:v>103717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CD-4128-9CD1-A236B3245023}"/>
            </c:ext>
          </c:extLst>
        </c:ser>
        <c:ser>
          <c:idx val="2"/>
          <c:order val="2"/>
          <c:tx>
            <c:strRef>
              <c:f>'Table 8.10'!$S$11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8.10'!$T$11:$Y$11</c:f>
              <c:numCache>
                <c:formatCode>#,##0</c:formatCode>
                <c:ptCount val="6"/>
                <c:pt idx="0">
                  <c:v>120878</c:v>
                </c:pt>
                <c:pt idx="1">
                  <c:v>119407</c:v>
                </c:pt>
                <c:pt idx="2">
                  <c:v>119070</c:v>
                </c:pt>
                <c:pt idx="3">
                  <c:v>121530</c:v>
                </c:pt>
                <c:pt idx="4">
                  <c:v>123660</c:v>
                </c:pt>
                <c:pt idx="5">
                  <c:v>129924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CD-4128-9CD1-A236B3245023}"/>
            </c:ext>
          </c:extLst>
        </c:ser>
        <c:ser>
          <c:idx val="3"/>
          <c:order val="3"/>
          <c:tx>
            <c:strRef>
              <c:f>'Table 8.10'!$S$12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8.10'!$T$12:$Y$12</c:f>
              <c:numCache>
                <c:formatCode>#,##0</c:formatCode>
                <c:ptCount val="6"/>
                <c:pt idx="0">
                  <c:v>12147</c:v>
                </c:pt>
                <c:pt idx="1">
                  <c:v>12025</c:v>
                </c:pt>
                <c:pt idx="2">
                  <c:v>12136</c:v>
                </c:pt>
                <c:pt idx="3">
                  <c:v>12168</c:v>
                </c:pt>
                <c:pt idx="4">
                  <c:v>12886</c:v>
                </c:pt>
                <c:pt idx="5">
                  <c:v>13668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CD-4128-9CD1-A236B3245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8.10'!$AA$15:$AA$33</c:f>
              <c:numCache>
                <c:formatCode>0.0%</c:formatCode>
                <c:ptCount val="19"/>
                <c:pt idx="0">
                  <c:v>5.731517076160232E-3</c:v>
                </c:pt>
                <c:pt idx="1">
                  <c:v>8.0784444815867179E-4</c:v>
                </c:pt>
                <c:pt idx="2">
                  <c:v>8.4322246364699982E-2</c:v>
                </c:pt>
                <c:pt idx="3">
                  <c:v>5.8638364254276001E-3</c:v>
                </c:pt>
                <c:pt idx="4">
                  <c:v>5.4097721321522088E-2</c:v>
                </c:pt>
                <c:pt idx="5">
                  <c:v>4.6548554237004845E-2</c:v>
                </c:pt>
                <c:pt idx="6">
                  <c:v>9.2351941612346097E-2</c:v>
                </c:pt>
                <c:pt idx="7">
                  <c:v>7.6466655523984628E-2</c:v>
                </c:pt>
                <c:pt idx="8">
                  <c:v>6.2754192434118894E-2</c:v>
                </c:pt>
                <c:pt idx="9">
                  <c:v>1.3099615577469496E-2</c:v>
                </c:pt>
                <c:pt idx="10">
                  <c:v>3.8386539640091373E-2</c:v>
                </c:pt>
                <c:pt idx="11">
                  <c:v>1.4903337233272048E-2</c:v>
                </c:pt>
                <c:pt idx="12">
                  <c:v>5.3408267870076326E-2</c:v>
                </c:pt>
                <c:pt idx="13">
                  <c:v>0.14041868627778706</c:v>
                </c:pt>
                <c:pt idx="14">
                  <c:v>4.1778093487102347E-2</c:v>
                </c:pt>
                <c:pt idx="15">
                  <c:v>4.8937266700094711E-2</c:v>
                </c:pt>
                <c:pt idx="16">
                  <c:v>8.3862610730402812E-2</c:v>
                </c:pt>
                <c:pt idx="17">
                  <c:v>1.7326870577748062E-2</c:v>
                </c:pt>
                <c:pt idx="18">
                  <c:v>3.479302468104073E-2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0B-4155-9DD1-75A69CC8BD2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1.8966731589263226E-2</c:v>
                </c:pt>
                <c:pt idx="1">
                  <c:v>2.436139231216133E-3</c:v>
                </c:pt>
                <c:pt idx="2">
                  <c:v>6.2238115032644266E-2</c:v>
                </c:pt>
                <c:pt idx="3">
                  <c:v>7.0008679645429698E-3</c:v>
                </c:pt>
                <c:pt idx="4">
                  <c:v>6.0242331095374545E-2</c:v>
                </c:pt>
                <c:pt idx="5">
                  <c:v>4.2300422634179879E-2</c:v>
                </c:pt>
                <c:pt idx="6">
                  <c:v>8.9096498661459703E-2</c:v>
                </c:pt>
                <c:pt idx="7">
                  <c:v>7.0980257198740029E-2</c:v>
                </c:pt>
                <c:pt idx="8">
                  <c:v>3.4865777979521631E-2</c:v>
                </c:pt>
                <c:pt idx="9">
                  <c:v>1.7513682468061908E-2</c:v>
                </c:pt>
                <c:pt idx="10">
                  <c:v>4.1692929686648762E-2</c:v>
                </c:pt>
                <c:pt idx="11">
                  <c:v>1.7180640649110838E-2</c:v>
                </c:pt>
                <c:pt idx="12">
                  <c:v>7.7458126158707993E-2</c:v>
                </c:pt>
                <c:pt idx="13">
                  <c:v>8.8755439169089442E-2</c:v>
                </c:pt>
                <c:pt idx="14">
                  <c:v>4.8224866546853845E-2</c:v>
                </c:pt>
                <c:pt idx="15">
                  <c:v>7.9169179898911535E-2</c:v>
                </c:pt>
                <c:pt idx="16">
                  <c:v>0.10515487061325333</c:v>
                </c:pt>
                <c:pt idx="17">
                  <c:v>2.0645509054420266E-2</c:v>
                </c:pt>
                <c:pt idx="18">
                  <c:v>2.9837874420209142E-2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0B-4155-9DD1-75A69CC8B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8.10'!$Y$44:$Y$60</c:f>
              <c:numCache>
                <c:formatCode>#,##0</c:formatCode>
                <c:ptCount val="17"/>
                <c:pt idx="0">
                  <c:v>9</c:v>
                </c:pt>
                <c:pt idx="1">
                  <c:v>952</c:v>
                </c:pt>
                <c:pt idx="2">
                  <c:v>4162</c:v>
                </c:pt>
                <c:pt idx="3">
                  <c:v>9703</c:v>
                </c:pt>
                <c:pt idx="4">
                  <c:v>12351</c:v>
                </c:pt>
                <c:pt idx="5">
                  <c:v>11341</c:v>
                </c:pt>
                <c:pt idx="6">
                  <c:v>9084</c:v>
                </c:pt>
                <c:pt idx="7">
                  <c:v>7470</c:v>
                </c:pt>
                <c:pt idx="8">
                  <c:v>6982</c:v>
                </c:pt>
                <c:pt idx="9">
                  <c:v>6362</c:v>
                </c:pt>
                <c:pt idx="10">
                  <c:v>5385</c:v>
                </c:pt>
                <c:pt idx="11">
                  <c:v>3796</c:v>
                </c:pt>
                <c:pt idx="12">
                  <c:v>1615</c:v>
                </c:pt>
                <c:pt idx="13">
                  <c:v>538</c:v>
                </c:pt>
                <c:pt idx="14">
                  <c:v>167</c:v>
                </c:pt>
                <c:pt idx="15">
                  <c:v>83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65-4BA0-82EA-EA97C475A4CE}"/>
            </c:ext>
          </c:extLst>
        </c:ser>
        <c:ser>
          <c:idx val="1"/>
          <c:order val="1"/>
          <c:tx>
            <c:strRef>
              <c:f>'Table 8.10'!$S$62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8.10'!$Y$63:$Y$79</c:f>
              <c:numCache>
                <c:formatCode>#,##0</c:formatCode>
                <c:ptCount val="17"/>
                <c:pt idx="0">
                  <c:v>15</c:v>
                </c:pt>
                <c:pt idx="1">
                  <c:v>1368</c:v>
                </c:pt>
                <c:pt idx="2">
                  <c:v>3920</c:v>
                </c:pt>
                <c:pt idx="3">
                  <c:v>7868</c:v>
                </c:pt>
                <c:pt idx="4">
                  <c:v>10009</c:v>
                </c:pt>
                <c:pt idx="5">
                  <c:v>8120</c:v>
                </c:pt>
                <c:pt idx="6">
                  <c:v>6479</c:v>
                </c:pt>
                <c:pt idx="7">
                  <c:v>5874</c:v>
                </c:pt>
                <c:pt idx="8">
                  <c:v>5924</c:v>
                </c:pt>
                <c:pt idx="9">
                  <c:v>5340</c:v>
                </c:pt>
                <c:pt idx="10">
                  <c:v>4432</c:v>
                </c:pt>
                <c:pt idx="11">
                  <c:v>2626</c:v>
                </c:pt>
                <c:pt idx="12">
                  <c:v>1015</c:v>
                </c:pt>
                <c:pt idx="13">
                  <c:v>280</c:v>
                </c:pt>
                <c:pt idx="14">
                  <c:v>137</c:v>
                </c:pt>
                <c:pt idx="15">
                  <c:v>73</c:v>
                </c:pt>
                <c:pt idx="16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65-4BA0-82EA-EA97C475A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8.10'!$Y$83:$Y$90</c:f>
              <c:numCache>
                <c:formatCode>#,##0</c:formatCode>
                <c:ptCount val="8"/>
                <c:pt idx="0">
                  <c:v>5219</c:v>
                </c:pt>
                <c:pt idx="1">
                  <c:v>5645</c:v>
                </c:pt>
                <c:pt idx="2">
                  <c:v>9087</c:v>
                </c:pt>
                <c:pt idx="3">
                  <c:v>2779</c:v>
                </c:pt>
                <c:pt idx="4">
                  <c:v>3420</c:v>
                </c:pt>
                <c:pt idx="5">
                  <c:v>2905</c:v>
                </c:pt>
                <c:pt idx="6">
                  <c:v>7290</c:v>
                </c:pt>
                <c:pt idx="7">
                  <c:v>9371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24-410A-90F3-1AD63C8A9BB5}"/>
            </c:ext>
          </c:extLst>
        </c:ser>
        <c:ser>
          <c:idx val="1"/>
          <c:order val="1"/>
          <c:tx>
            <c:strRef>
              <c:f>'Table 8.10'!$S$92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8.10'!$Y$93:$Y$100</c:f>
              <c:numCache>
                <c:formatCode>#,##0</c:formatCode>
                <c:ptCount val="8"/>
                <c:pt idx="0">
                  <c:v>3668</c:v>
                </c:pt>
                <c:pt idx="1">
                  <c:v>7261</c:v>
                </c:pt>
                <c:pt idx="2">
                  <c:v>1623</c:v>
                </c:pt>
                <c:pt idx="3">
                  <c:v>6103</c:v>
                </c:pt>
                <c:pt idx="4">
                  <c:v>8092</c:v>
                </c:pt>
                <c:pt idx="5">
                  <c:v>4966</c:v>
                </c:pt>
                <c:pt idx="6">
                  <c:v>1212</c:v>
                </c:pt>
                <c:pt idx="7">
                  <c:v>5249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24-410A-90F3-1AD63C8A9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3.xml"/><Relationship Id="rId7" Type="http://schemas.openxmlformats.org/officeDocument/2006/relationships/chart" Target="../charts/chart46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image" Target="../media/image1.png"/><Relationship Id="rId11" Type="http://schemas.openxmlformats.org/officeDocument/2006/relationships/chart" Target="../charts/chart50.xml"/><Relationship Id="rId5" Type="http://schemas.openxmlformats.org/officeDocument/2006/relationships/chart" Target="../charts/chart45.xml"/><Relationship Id="rId10" Type="http://schemas.openxmlformats.org/officeDocument/2006/relationships/chart" Target="../charts/chart49.xml"/><Relationship Id="rId4" Type="http://schemas.openxmlformats.org/officeDocument/2006/relationships/chart" Target="../charts/chart44.xml"/><Relationship Id="rId9" Type="http://schemas.openxmlformats.org/officeDocument/2006/relationships/chart" Target="../charts/chart48.xml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7.xml"/><Relationship Id="rId3" Type="http://schemas.openxmlformats.org/officeDocument/2006/relationships/chart" Target="../charts/chart493.xml"/><Relationship Id="rId7" Type="http://schemas.openxmlformats.org/officeDocument/2006/relationships/chart" Target="../charts/chart496.xml"/><Relationship Id="rId2" Type="http://schemas.openxmlformats.org/officeDocument/2006/relationships/chart" Target="../charts/chart492.xml"/><Relationship Id="rId1" Type="http://schemas.openxmlformats.org/officeDocument/2006/relationships/chart" Target="../charts/chart491.xml"/><Relationship Id="rId6" Type="http://schemas.openxmlformats.org/officeDocument/2006/relationships/image" Target="../media/image1.png"/><Relationship Id="rId11" Type="http://schemas.openxmlformats.org/officeDocument/2006/relationships/chart" Target="../charts/chart500.xml"/><Relationship Id="rId5" Type="http://schemas.openxmlformats.org/officeDocument/2006/relationships/chart" Target="../charts/chart495.xml"/><Relationship Id="rId10" Type="http://schemas.openxmlformats.org/officeDocument/2006/relationships/chart" Target="../charts/chart499.xml"/><Relationship Id="rId4" Type="http://schemas.openxmlformats.org/officeDocument/2006/relationships/chart" Target="../charts/chart494.xml"/><Relationship Id="rId9" Type="http://schemas.openxmlformats.org/officeDocument/2006/relationships/chart" Target="../charts/chart498.xml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7.xml"/><Relationship Id="rId3" Type="http://schemas.openxmlformats.org/officeDocument/2006/relationships/chart" Target="../charts/chart503.xml"/><Relationship Id="rId7" Type="http://schemas.openxmlformats.org/officeDocument/2006/relationships/chart" Target="../charts/chart506.xml"/><Relationship Id="rId2" Type="http://schemas.openxmlformats.org/officeDocument/2006/relationships/chart" Target="../charts/chart502.xml"/><Relationship Id="rId1" Type="http://schemas.openxmlformats.org/officeDocument/2006/relationships/chart" Target="../charts/chart501.xml"/><Relationship Id="rId6" Type="http://schemas.openxmlformats.org/officeDocument/2006/relationships/image" Target="../media/image1.png"/><Relationship Id="rId11" Type="http://schemas.openxmlformats.org/officeDocument/2006/relationships/chart" Target="../charts/chart510.xml"/><Relationship Id="rId5" Type="http://schemas.openxmlformats.org/officeDocument/2006/relationships/chart" Target="../charts/chart505.xml"/><Relationship Id="rId10" Type="http://schemas.openxmlformats.org/officeDocument/2006/relationships/chart" Target="../charts/chart509.xml"/><Relationship Id="rId4" Type="http://schemas.openxmlformats.org/officeDocument/2006/relationships/chart" Target="../charts/chart504.xml"/><Relationship Id="rId9" Type="http://schemas.openxmlformats.org/officeDocument/2006/relationships/chart" Target="../charts/chart508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7.xml"/><Relationship Id="rId3" Type="http://schemas.openxmlformats.org/officeDocument/2006/relationships/chart" Target="../charts/chart513.xml"/><Relationship Id="rId7" Type="http://schemas.openxmlformats.org/officeDocument/2006/relationships/chart" Target="../charts/chart516.xml"/><Relationship Id="rId2" Type="http://schemas.openxmlformats.org/officeDocument/2006/relationships/chart" Target="../charts/chart512.xml"/><Relationship Id="rId1" Type="http://schemas.openxmlformats.org/officeDocument/2006/relationships/chart" Target="../charts/chart511.xml"/><Relationship Id="rId6" Type="http://schemas.openxmlformats.org/officeDocument/2006/relationships/image" Target="../media/image1.png"/><Relationship Id="rId11" Type="http://schemas.openxmlformats.org/officeDocument/2006/relationships/chart" Target="../charts/chart520.xml"/><Relationship Id="rId5" Type="http://schemas.openxmlformats.org/officeDocument/2006/relationships/chart" Target="../charts/chart515.xml"/><Relationship Id="rId10" Type="http://schemas.openxmlformats.org/officeDocument/2006/relationships/chart" Target="../charts/chart519.xml"/><Relationship Id="rId4" Type="http://schemas.openxmlformats.org/officeDocument/2006/relationships/chart" Target="../charts/chart514.xml"/><Relationship Id="rId9" Type="http://schemas.openxmlformats.org/officeDocument/2006/relationships/chart" Target="../charts/chart518.xml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7.xml"/><Relationship Id="rId3" Type="http://schemas.openxmlformats.org/officeDocument/2006/relationships/chart" Target="../charts/chart523.xml"/><Relationship Id="rId7" Type="http://schemas.openxmlformats.org/officeDocument/2006/relationships/chart" Target="../charts/chart526.xml"/><Relationship Id="rId2" Type="http://schemas.openxmlformats.org/officeDocument/2006/relationships/chart" Target="../charts/chart522.xml"/><Relationship Id="rId1" Type="http://schemas.openxmlformats.org/officeDocument/2006/relationships/chart" Target="../charts/chart521.xml"/><Relationship Id="rId6" Type="http://schemas.openxmlformats.org/officeDocument/2006/relationships/image" Target="../media/image1.png"/><Relationship Id="rId11" Type="http://schemas.openxmlformats.org/officeDocument/2006/relationships/chart" Target="../charts/chart530.xml"/><Relationship Id="rId5" Type="http://schemas.openxmlformats.org/officeDocument/2006/relationships/chart" Target="../charts/chart525.xml"/><Relationship Id="rId10" Type="http://schemas.openxmlformats.org/officeDocument/2006/relationships/chart" Target="../charts/chart529.xml"/><Relationship Id="rId4" Type="http://schemas.openxmlformats.org/officeDocument/2006/relationships/chart" Target="../charts/chart524.xml"/><Relationship Id="rId9" Type="http://schemas.openxmlformats.org/officeDocument/2006/relationships/chart" Target="../charts/chart528.xml"/></Relationships>
</file>

<file path=xl/drawings/_rels/drawing10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7.xml"/><Relationship Id="rId3" Type="http://schemas.openxmlformats.org/officeDocument/2006/relationships/chart" Target="../charts/chart533.xml"/><Relationship Id="rId7" Type="http://schemas.openxmlformats.org/officeDocument/2006/relationships/chart" Target="../charts/chart536.xml"/><Relationship Id="rId2" Type="http://schemas.openxmlformats.org/officeDocument/2006/relationships/chart" Target="../charts/chart532.xml"/><Relationship Id="rId1" Type="http://schemas.openxmlformats.org/officeDocument/2006/relationships/chart" Target="../charts/chart531.xml"/><Relationship Id="rId6" Type="http://schemas.openxmlformats.org/officeDocument/2006/relationships/image" Target="../media/image1.png"/><Relationship Id="rId11" Type="http://schemas.openxmlformats.org/officeDocument/2006/relationships/chart" Target="../charts/chart540.xml"/><Relationship Id="rId5" Type="http://schemas.openxmlformats.org/officeDocument/2006/relationships/chart" Target="../charts/chart535.xml"/><Relationship Id="rId10" Type="http://schemas.openxmlformats.org/officeDocument/2006/relationships/chart" Target="../charts/chart539.xml"/><Relationship Id="rId4" Type="http://schemas.openxmlformats.org/officeDocument/2006/relationships/chart" Target="../charts/chart534.xml"/><Relationship Id="rId9" Type="http://schemas.openxmlformats.org/officeDocument/2006/relationships/chart" Target="../charts/chart538.xml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7.xml"/><Relationship Id="rId3" Type="http://schemas.openxmlformats.org/officeDocument/2006/relationships/chart" Target="../charts/chart543.xml"/><Relationship Id="rId7" Type="http://schemas.openxmlformats.org/officeDocument/2006/relationships/chart" Target="../charts/chart546.xml"/><Relationship Id="rId2" Type="http://schemas.openxmlformats.org/officeDocument/2006/relationships/chart" Target="../charts/chart542.xml"/><Relationship Id="rId1" Type="http://schemas.openxmlformats.org/officeDocument/2006/relationships/chart" Target="../charts/chart541.xml"/><Relationship Id="rId6" Type="http://schemas.openxmlformats.org/officeDocument/2006/relationships/image" Target="../media/image1.png"/><Relationship Id="rId11" Type="http://schemas.openxmlformats.org/officeDocument/2006/relationships/chart" Target="../charts/chart550.xml"/><Relationship Id="rId5" Type="http://schemas.openxmlformats.org/officeDocument/2006/relationships/chart" Target="../charts/chart545.xml"/><Relationship Id="rId10" Type="http://schemas.openxmlformats.org/officeDocument/2006/relationships/chart" Target="../charts/chart549.xml"/><Relationship Id="rId4" Type="http://schemas.openxmlformats.org/officeDocument/2006/relationships/chart" Target="../charts/chart544.xml"/><Relationship Id="rId9" Type="http://schemas.openxmlformats.org/officeDocument/2006/relationships/chart" Target="../charts/chart548.xml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7.xml"/><Relationship Id="rId3" Type="http://schemas.openxmlformats.org/officeDocument/2006/relationships/chart" Target="../charts/chart553.xml"/><Relationship Id="rId7" Type="http://schemas.openxmlformats.org/officeDocument/2006/relationships/chart" Target="../charts/chart556.xml"/><Relationship Id="rId2" Type="http://schemas.openxmlformats.org/officeDocument/2006/relationships/chart" Target="../charts/chart552.xml"/><Relationship Id="rId1" Type="http://schemas.openxmlformats.org/officeDocument/2006/relationships/chart" Target="../charts/chart551.xml"/><Relationship Id="rId6" Type="http://schemas.openxmlformats.org/officeDocument/2006/relationships/image" Target="../media/image1.png"/><Relationship Id="rId11" Type="http://schemas.openxmlformats.org/officeDocument/2006/relationships/chart" Target="../charts/chart560.xml"/><Relationship Id="rId5" Type="http://schemas.openxmlformats.org/officeDocument/2006/relationships/chart" Target="../charts/chart555.xml"/><Relationship Id="rId10" Type="http://schemas.openxmlformats.org/officeDocument/2006/relationships/chart" Target="../charts/chart559.xml"/><Relationship Id="rId4" Type="http://schemas.openxmlformats.org/officeDocument/2006/relationships/chart" Target="../charts/chart554.xml"/><Relationship Id="rId9" Type="http://schemas.openxmlformats.org/officeDocument/2006/relationships/chart" Target="../charts/chart558.xml"/></Relationships>
</file>

<file path=xl/drawings/_rels/drawing1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7.xml"/><Relationship Id="rId3" Type="http://schemas.openxmlformats.org/officeDocument/2006/relationships/chart" Target="../charts/chart563.xml"/><Relationship Id="rId7" Type="http://schemas.openxmlformats.org/officeDocument/2006/relationships/chart" Target="../charts/chart566.xml"/><Relationship Id="rId2" Type="http://schemas.openxmlformats.org/officeDocument/2006/relationships/chart" Target="../charts/chart562.xml"/><Relationship Id="rId1" Type="http://schemas.openxmlformats.org/officeDocument/2006/relationships/chart" Target="../charts/chart561.xml"/><Relationship Id="rId6" Type="http://schemas.openxmlformats.org/officeDocument/2006/relationships/image" Target="../media/image1.png"/><Relationship Id="rId11" Type="http://schemas.openxmlformats.org/officeDocument/2006/relationships/chart" Target="../charts/chart570.xml"/><Relationship Id="rId5" Type="http://schemas.openxmlformats.org/officeDocument/2006/relationships/chart" Target="../charts/chart565.xml"/><Relationship Id="rId10" Type="http://schemas.openxmlformats.org/officeDocument/2006/relationships/chart" Target="../charts/chart569.xml"/><Relationship Id="rId4" Type="http://schemas.openxmlformats.org/officeDocument/2006/relationships/chart" Target="../charts/chart564.xml"/><Relationship Id="rId9" Type="http://schemas.openxmlformats.org/officeDocument/2006/relationships/chart" Target="../charts/chart568.xml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7.xml"/><Relationship Id="rId3" Type="http://schemas.openxmlformats.org/officeDocument/2006/relationships/chart" Target="../charts/chart573.xml"/><Relationship Id="rId7" Type="http://schemas.openxmlformats.org/officeDocument/2006/relationships/chart" Target="../charts/chart576.xml"/><Relationship Id="rId2" Type="http://schemas.openxmlformats.org/officeDocument/2006/relationships/chart" Target="../charts/chart572.xml"/><Relationship Id="rId1" Type="http://schemas.openxmlformats.org/officeDocument/2006/relationships/chart" Target="../charts/chart571.xml"/><Relationship Id="rId6" Type="http://schemas.openxmlformats.org/officeDocument/2006/relationships/image" Target="../media/image1.png"/><Relationship Id="rId11" Type="http://schemas.openxmlformats.org/officeDocument/2006/relationships/chart" Target="../charts/chart580.xml"/><Relationship Id="rId5" Type="http://schemas.openxmlformats.org/officeDocument/2006/relationships/chart" Target="../charts/chart575.xml"/><Relationship Id="rId10" Type="http://schemas.openxmlformats.org/officeDocument/2006/relationships/chart" Target="../charts/chart579.xml"/><Relationship Id="rId4" Type="http://schemas.openxmlformats.org/officeDocument/2006/relationships/chart" Target="../charts/chart574.xml"/><Relationship Id="rId9" Type="http://schemas.openxmlformats.org/officeDocument/2006/relationships/chart" Target="../charts/chart578.xml"/></Relationships>
</file>

<file path=xl/drawings/_rels/drawing1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7.xml"/><Relationship Id="rId3" Type="http://schemas.openxmlformats.org/officeDocument/2006/relationships/chart" Target="../charts/chart583.xml"/><Relationship Id="rId7" Type="http://schemas.openxmlformats.org/officeDocument/2006/relationships/chart" Target="../charts/chart586.xml"/><Relationship Id="rId2" Type="http://schemas.openxmlformats.org/officeDocument/2006/relationships/chart" Target="../charts/chart582.xml"/><Relationship Id="rId1" Type="http://schemas.openxmlformats.org/officeDocument/2006/relationships/chart" Target="../charts/chart581.xml"/><Relationship Id="rId6" Type="http://schemas.openxmlformats.org/officeDocument/2006/relationships/image" Target="../media/image1.png"/><Relationship Id="rId11" Type="http://schemas.openxmlformats.org/officeDocument/2006/relationships/chart" Target="../charts/chart590.xml"/><Relationship Id="rId5" Type="http://schemas.openxmlformats.org/officeDocument/2006/relationships/chart" Target="../charts/chart585.xml"/><Relationship Id="rId10" Type="http://schemas.openxmlformats.org/officeDocument/2006/relationships/chart" Target="../charts/chart589.xml"/><Relationship Id="rId4" Type="http://schemas.openxmlformats.org/officeDocument/2006/relationships/chart" Target="../charts/chart584.xml"/><Relationship Id="rId9" Type="http://schemas.openxmlformats.org/officeDocument/2006/relationships/chart" Target="../charts/chart588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chart" Target="../charts/chart53.xml"/><Relationship Id="rId7" Type="http://schemas.openxmlformats.org/officeDocument/2006/relationships/chart" Target="../charts/chart56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image" Target="../media/image1.png"/><Relationship Id="rId11" Type="http://schemas.openxmlformats.org/officeDocument/2006/relationships/chart" Target="../charts/chart60.xml"/><Relationship Id="rId5" Type="http://schemas.openxmlformats.org/officeDocument/2006/relationships/chart" Target="../charts/chart55.xml"/><Relationship Id="rId10" Type="http://schemas.openxmlformats.org/officeDocument/2006/relationships/chart" Target="../charts/chart59.xml"/><Relationship Id="rId4" Type="http://schemas.openxmlformats.org/officeDocument/2006/relationships/chart" Target="../charts/chart54.xml"/><Relationship Id="rId9" Type="http://schemas.openxmlformats.org/officeDocument/2006/relationships/chart" Target="../charts/chart58.xml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7.xml"/><Relationship Id="rId3" Type="http://schemas.openxmlformats.org/officeDocument/2006/relationships/chart" Target="../charts/chart593.xml"/><Relationship Id="rId7" Type="http://schemas.openxmlformats.org/officeDocument/2006/relationships/chart" Target="../charts/chart596.xml"/><Relationship Id="rId2" Type="http://schemas.openxmlformats.org/officeDocument/2006/relationships/chart" Target="../charts/chart592.xml"/><Relationship Id="rId1" Type="http://schemas.openxmlformats.org/officeDocument/2006/relationships/chart" Target="../charts/chart591.xml"/><Relationship Id="rId6" Type="http://schemas.openxmlformats.org/officeDocument/2006/relationships/image" Target="../media/image1.png"/><Relationship Id="rId11" Type="http://schemas.openxmlformats.org/officeDocument/2006/relationships/chart" Target="../charts/chart600.xml"/><Relationship Id="rId5" Type="http://schemas.openxmlformats.org/officeDocument/2006/relationships/chart" Target="../charts/chart595.xml"/><Relationship Id="rId10" Type="http://schemas.openxmlformats.org/officeDocument/2006/relationships/chart" Target="../charts/chart599.xml"/><Relationship Id="rId4" Type="http://schemas.openxmlformats.org/officeDocument/2006/relationships/chart" Target="../charts/chart594.xml"/><Relationship Id="rId9" Type="http://schemas.openxmlformats.org/officeDocument/2006/relationships/chart" Target="../charts/chart598.xml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7.xml"/><Relationship Id="rId3" Type="http://schemas.openxmlformats.org/officeDocument/2006/relationships/chart" Target="../charts/chart603.xml"/><Relationship Id="rId7" Type="http://schemas.openxmlformats.org/officeDocument/2006/relationships/chart" Target="../charts/chart606.xml"/><Relationship Id="rId2" Type="http://schemas.openxmlformats.org/officeDocument/2006/relationships/chart" Target="../charts/chart602.xml"/><Relationship Id="rId1" Type="http://schemas.openxmlformats.org/officeDocument/2006/relationships/chart" Target="../charts/chart601.xml"/><Relationship Id="rId6" Type="http://schemas.openxmlformats.org/officeDocument/2006/relationships/image" Target="../media/image1.png"/><Relationship Id="rId11" Type="http://schemas.openxmlformats.org/officeDocument/2006/relationships/chart" Target="../charts/chart610.xml"/><Relationship Id="rId5" Type="http://schemas.openxmlformats.org/officeDocument/2006/relationships/chart" Target="../charts/chart605.xml"/><Relationship Id="rId10" Type="http://schemas.openxmlformats.org/officeDocument/2006/relationships/chart" Target="../charts/chart609.xml"/><Relationship Id="rId4" Type="http://schemas.openxmlformats.org/officeDocument/2006/relationships/chart" Target="../charts/chart604.xml"/><Relationship Id="rId9" Type="http://schemas.openxmlformats.org/officeDocument/2006/relationships/chart" Target="../charts/chart608.xml"/></Relationships>
</file>

<file path=xl/drawings/_rels/drawing1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7.xml"/><Relationship Id="rId3" Type="http://schemas.openxmlformats.org/officeDocument/2006/relationships/chart" Target="../charts/chart613.xml"/><Relationship Id="rId7" Type="http://schemas.openxmlformats.org/officeDocument/2006/relationships/chart" Target="../charts/chart616.xml"/><Relationship Id="rId2" Type="http://schemas.openxmlformats.org/officeDocument/2006/relationships/chart" Target="../charts/chart612.xml"/><Relationship Id="rId1" Type="http://schemas.openxmlformats.org/officeDocument/2006/relationships/chart" Target="../charts/chart611.xml"/><Relationship Id="rId6" Type="http://schemas.openxmlformats.org/officeDocument/2006/relationships/image" Target="../media/image1.png"/><Relationship Id="rId11" Type="http://schemas.openxmlformats.org/officeDocument/2006/relationships/chart" Target="../charts/chart620.xml"/><Relationship Id="rId5" Type="http://schemas.openxmlformats.org/officeDocument/2006/relationships/chart" Target="../charts/chart615.xml"/><Relationship Id="rId10" Type="http://schemas.openxmlformats.org/officeDocument/2006/relationships/chart" Target="../charts/chart619.xml"/><Relationship Id="rId4" Type="http://schemas.openxmlformats.org/officeDocument/2006/relationships/chart" Target="../charts/chart614.xml"/><Relationship Id="rId9" Type="http://schemas.openxmlformats.org/officeDocument/2006/relationships/chart" Target="../charts/chart618.xml"/></Relationships>
</file>

<file path=xl/drawings/_rels/drawing1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7.xml"/><Relationship Id="rId3" Type="http://schemas.openxmlformats.org/officeDocument/2006/relationships/chart" Target="../charts/chart623.xml"/><Relationship Id="rId7" Type="http://schemas.openxmlformats.org/officeDocument/2006/relationships/chart" Target="../charts/chart626.xml"/><Relationship Id="rId2" Type="http://schemas.openxmlformats.org/officeDocument/2006/relationships/chart" Target="../charts/chart622.xml"/><Relationship Id="rId1" Type="http://schemas.openxmlformats.org/officeDocument/2006/relationships/chart" Target="../charts/chart621.xml"/><Relationship Id="rId6" Type="http://schemas.openxmlformats.org/officeDocument/2006/relationships/image" Target="../media/image1.png"/><Relationship Id="rId11" Type="http://schemas.openxmlformats.org/officeDocument/2006/relationships/chart" Target="../charts/chart630.xml"/><Relationship Id="rId5" Type="http://schemas.openxmlformats.org/officeDocument/2006/relationships/chart" Target="../charts/chart625.xml"/><Relationship Id="rId10" Type="http://schemas.openxmlformats.org/officeDocument/2006/relationships/chart" Target="../charts/chart629.xml"/><Relationship Id="rId4" Type="http://schemas.openxmlformats.org/officeDocument/2006/relationships/chart" Target="../charts/chart624.xml"/><Relationship Id="rId9" Type="http://schemas.openxmlformats.org/officeDocument/2006/relationships/chart" Target="../charts/chart628.xml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7.xml"/><Relationship Id="rId3" Type="http://schemas.openxmlformats.org/officeDocument/2006/relationships/chart" Target="../charts/chart633.xml"/><Relationship Id="rId7" Type="http://schemas.openxmlformats.org/officeDocument/2006/relationships/chart" Target="../charts/chart636.xml"/><Relationship Id="rId2" Type="http://schemas.openxmlformats.org/officeDocument/2006/relationships/chart" Target="../charts/chart632.xml"/><Relationship Id="rId1" Type="http://schemas.openxmlformats.org/officeDocument/2006/relationships/chart" Target="../charts/chart631.xml"/><Relationship Id="rId6" Type="http://schemas.openxmlformats.org/officeDocument/2006/relationships/image" Target="../media/image1.png"/><Relationship Id="rId11" Type="http://schemas.openxmlformats.org/officeDocument/2006/relationships/chart" Target="../charts/chart640.xml"/><Relationship Id="rId5" Type="http://schemas.openxmlformats.org/officeDocument/2006/relationships/chart" Target="../charts/chart635.xml"/><Relationship Id="rId10" Type="http://schemas.openxmlformats.org/officeDocument/2006/relationships/chart" Target="../charts/chart639.xml"/><Relationship Id="rId4" Type="http://schemas.openxmlformats.org/officeDocument/2006/relationships/chart" Target="../charts/chart634.xml"/><Relationship Id="rId9" Type="http://schemas.openxmlformats.org/officeDocument/2006/relationships/chart" Target="../charts/chart638.xml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7.xml"/><Relationship Id="rId3" Type="http://schemas.openxmlformats.org/officeDocument/2006/relationships/chart" Target="../charts/chart643.xml"/><Relationship Id="rId7" Type="http://schemas.openxmlformats.org/officeDocument/2006/relationships/chart" Target="../charts/chart646.xml"/><Relationship Id="rId2" Type="http://schemas.openxmlformats.org/officeDocument/2006/relationships/chart" Target="../charts/chart642.xml"/><Relationship Id="rId1" Type="http://schemas.openxmlformats.org/officeDocument/2006/relationships/chart" Target="../charts/chart641.xml"/><Relationship Id="rId6" Type="http://schemas.openxmlformats.org/officeDocument/2006/relationships/image" Target="../media/image1.png"/><Relationship Id="rId11" Type="http://schemas.openxmlformats.org/officeDocument/2006/relationships/chart" Target="../charts/chart650.xml"/><Relationship Id="rId5" Type="http://schemas.openxmlformats.org/officeDocument/2006/relationships/chart" Target="../charts/chart645.xml"/><Relationship Id="rId10" Type="http://schemas.openxmlformats.org/officeDocument/2006/relationships/chart" Target="../charts/chart649.xml"/><Relationship Id="rId4" Type="http://schemas.openxmlformats.org/officeDocument/2006/relationships/chart" Target="../charts/chart644.xml"/><Relationship Id="rId9" Type="http://schemas.openxmlformats.org/officeDocument/2006/relationships/chart" Target="../charts/chart648.xml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7.xml"/><Relationship Id="rId3" Type="http://schemas.openxmlformats.org/officeDocument/2006/relationships/chart" Target="../charts/chart653.xml"/><Relationship Id="rId7" Type="http://schemas.openxmlformats.org/officeDocument/2006/relationships/chart" Target="../charts/chart656.xml"/><Relationship Id="rId2" Type="http://schemas.openxmlformats.org/officeDocument/2006/relationships/chart" Target="../charts/chart652.xml"/><Relationship Id="rId1" Type="http://schemas.openxmlformats.org/officeDocument/2006/relationships/chart" Target="../charts/chart651.xml"/><Relationship Id="rId6" Type="http://schemas.openxmlformats.org/officeDocument/2006/relationships/image" Target="../media/image1.png"/><Relationship Id="rId11" Type="http://schemas.openxmlformats.org/officeDocument/2006/relationships/chart" Target="../charts/chart660.xml"/><Relationship Id="rId5" Type="http://schemas.openxmlformats.org/officeDocument/2006/relationships/chart" Target="../charts/chart655.xml"/><Relationship Id="rId10" Type="http://schemas.openxmlformats.org/officeDocument/2006/relationships/chart" Target="../charts/chart659.xml"/><Relationship Id="rId4" Type="http://schemas.openxmlformats.org/officeDocument/2006/relationships/chart" Target="../charts/chart654.xml"/><Relationship Id="rId9" Type="http://schemas.openxmlformats.org/officeDocument/2006/relationships/chart" Target="../charts/chart658.xml"/></Relationships>
</file>

<file path=xl/drawings/_rels/drawing1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7.xml"/><Relationship Id="rId3" Type="http://schemas.openxmlformats.org/officeDocument/2006/relationships/chart" Target="../charts/chart663.xml"/><Relationship Id="rId7" Type="http://schemas.openxmlformats.org/officeDocument/2006/relationships/chart" Target="../charts/chart666.xml"/><Relationship Id="rId2" Type="http://schemas.openxmlformats.org/officeDocument/2006/relationships/chart" Target="../charts/chart662.xml"/><Relationship Id="rId1" Type="http://schemas.openxmlformats.org/officeDocument/2006/relationships/chart" Target="../charts/chart661.xml"/><Relationship Id="rId6" Type="http://schemas.openxmlformats.org/officeDocument/2006/relationships/image" Target="../media/image1.png"/><Relationship Id="rId11" Type="http://schemas.openxmlformats.org/officeDocument/2006/relationships/chart" Target="../charts/chart670.xml"/><Relationship Id="rId5" Type="http://schemas.openxmlformats.org/officeDocument/2006/relationships/chart" Target="../charts/chart665.xml"/><Relationship Id="rId10" Type="http://schemas.openxmlformats.org/officeDocument/2006/relationships/chart" Target="../charts/chart669.xml"/><Relationship Id="rId4" Type="http://schemas.openxmlformats.org/officeDocument/2006/relationships/chart" Target="../charts/chart664.xml"/><Relationship Id="rId9" Type="http://schemas.openxmlformats.org/officeDocument/2006/relationships/chart" Target="../charts/chart668.xml"/></Relationships>
</file>

<file path=xl/drawings/_rels/drawing1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7.xml"/><Relationship Id="rId3" Type="http://schemas.openxmlformats.org/officeDocument/2006/relationships/chart" Target="../charts/chart673.xml"/><Relationship Id="rId7" Type="http://schemas.openxmlformats.org/officeDocument/2006/relationships/chart" Target="../charts/chart676.xml"/><Relationship Id="rId2" Type="http://schemas.openxmlformats.org/officeDocument/2006/relationships/chart" Target="../charts/chart672.xml"/><Relationship Id="rId1" Type="http://schemas.openxmlformats.org/officeDocument/2006/relationships/chart" Target="../charts/chart671.xml"/><Relationship Id="rId6" Type="http://schemas.openxmlformats.org/officeDocument/2006/relationships/image" Target="../media/image1.png"/><Relationship Id="rId11" Type="http://schemas.openxmlformats.org/officeDocument/2006/relationships/chart" Target="../charts/chart680.xml"/><Relationship Id="rId5" Type="http://schemas.openxmlformats.org/officeDocument/2006/relationships/chart" Target="../charts/chart675.xml"/><Relationship Id="rId10" Type="http://schemas.openxmlformats.org/officeDocument/2006/relationships/chart" Target="../charts/chart679.xml"/><Relationship Id="rId4" Type="http://schemas.openxmlformats.org/officeDocument/2006/relationships/chart" Target="../charts/chart674.xml"/><Relationship Id="rId9" Type="http://schemas.openxmlformats.org/officeDocument/2006/relationships/chart" Target="../charts/chart678.xml"/></Relationships>
</file>

<file path=xl/drawings/_rels/drawing1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7.xml"/><Relationship Id="rId3" Type="http://schemas.openxmlformats.org/officeDocument/2006/relationships/chart" Target="../charts/chart683.xml"/><Relationship Id="rId7" Type="http://schemas.openxmlformats.org/officeDocument/2006/relationships/chart" Target="../charts/chart686.xml"/><Relationship Id="rId2" Type="http://schemas.openxmlformats.org/officeDocument/2006/relationships/chart" Target="../charts/chart682.xml"/><Relationship Id="rId1" Type="http://schemas.openxmlformats.org/officeDocument/2006/relationships/chart" Target="../charts/chart681.xml"/><Relationship Id="rId6" Type="http://schemas.openxmlformats.org/officeDocument/2006/relationships/image" Target="../media/image1.png"/><Relationship Id="rId11" Type="http://schemas.openxmlformats.org/officeDocument/2006/relationships/chart" Target="../charts/chart690.xml"/><Relationship Id="rId5" Type="http://schemas.openxmlformats.org/officeDocument/2006/relationships/chart" Target="../charts/chart685.xml"/><Relationship Id="rId10" Type="http://schemas.openxmlformats.org/officeDocument/2006/relationships/chart" Target="../charts/chart689.xml"/><Relationship Id="rId4" Type="http://schemas.openxmlformats.org/officeDocument/2006/relationships/chart" Target="../charts/chart684.xml"/><Relationship Id="rId9" Type="http://schemas.openxmlformats.org/officeDocument/2006/relationships/chart" Target="../charts/chart68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3.xml"/><Relationship Id="rId7" Type="http://schemas.openxmlformats.org/officeDocument/2006/relationships/chart" Target="../charts/chart66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1.png"/><Relationship Id="rId11" Type="http://schemas.openxmlformats.org/officeDocument/2006/relationships/chart" Target="../charts/chart70.xml"/><Relationship Id="rId5" Type="http://schemas.openxmlformats.org/officeDocument/2006/relationships/chart" Target="../charts/chart65.xml"/><Relationship Id="rId10" Type="http://schemas.openxmlformats.org/officeDocument/2006/relationships/chart" Target="../charts/chart69.xml"/><Relationship Id="rId4" Type="http://schemas.openxmlformats.org/officeDocument/2006/relationships/chart" Target="../charts/chart64.xml"/><Relationship Id="rId9" Type="http://schemas.openxmlformats.org/officeDocument/2006/relationships/chart" Target="../charts/chart68.xml"/></Relationships>
</file>

<file path=xl/drawings/_rels/drawing1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7.xml"/><Relationship Id="rId3" Type="http://schemas.openxmlformats.org/officeDocument/2006/relationships/chart" Target="../charts/chart693.xml"/><Relationship Id="rId7" Type="http://schemas.openxmlformats.org/officeDocument/2006/relationships/chart" Target="../charts/chart696.xml"/><Relationship Id="rId2" Type="http://schemas.openxmlformats.org/officeDocument/2006/relationships/chart" Target="../charts/chart692.xml"/><Relationship Id="rId1" Type="http://schemas.openxmlformats.org/officeDocument/2006/relationships/chart" Target="../charts/chart691.xml"/><Relationship Id="rId6" Type="http://schemas.openxmlformats.org/officeDocument/2006/relationships/image" Target="../media/image1.png"/><Relationship Id="rId11" Type="http://schemas.openxmlformats.org/officeDocument/2006/relationships/chart" Target="../charts/chart700.xml"/><Relationship Id="rId5" Type="http://schemas.openxmlformats.org/officeDocument/2006/relationships/chart" Target="../charts/chart695.xml"/><Relationship Id="rId10" Type="http://schemas.openxmlformats.org/officeDocument/2006/relationships/chart" Target="../charts/chart699.xml"/><Relationship Id="rId4" Type="http://schemas.openxmlformats.org/officeDocument/2006/relationships/chart" Target="../charts/chart694.xml"/><Relationship Id="rId9" Type="http://schemas.openxmlformats.org/officeDocument/2006/relationships/chart" Target="../charts/chart698.xml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7.xml"/><Relationship Id="rId3" Type="http://schemas.openxmlformats.org/officeDocument/2006/relationships/chart" Target="../charts/chart703.xml"/><Relationship Id="rId7" Type="http://schemas.openxmlformats.org/officeDocument/2006/relationships/chart" Target="../charts/chart706.xml"/><Relationship Id="rId2" Type="http://schemas.openxmlformats.org/officeDocument/2006/relationships/chart" Target="../charts/chart702.xml"/><Relationship Id="rId1" Type="http://schemas.openxmlformats.org/officeDocument/2006/relationships/chart" Target="../charts/chart701.xml"/><Relationship Id="rId6" Type="http://schemas.openxmlformats.org/officeDocument/2006/relationships/image" Target="../media/image1.png"/><Relationship Id="rId11" Type="http://schemas.openxmlformats.org/officeDocument/2006/relationships/chart" Target="../charts/chart710.xml"/><Relationship Id="rId5" Type="http://schemas.openxmlformats.org/officeDocument/2006/relationships/chart" Target="../charts/chart705.xml"/><Relationship Id="rId10" Type="http://schemas.openxmlformats.org/officeDocument/2006/relationships/chart" Target="../charts/chart709.xml"/><Relationship Id="rId4" Type="http://schemas.openxmlformats.org/officeDocument/2006/relationships/chart" Target="../charts/chart704.xml"/><Relationship Id="rId9" Type="http://schemas.openxmlformats.org/officeDocument/2006/relationships/chart" Target="../charts/chart708.xml"/></Relationships>
</file>

<file path=xl/drawings/_rels/drawing1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7.xml"/><Relationship Id="rId3" Type="http://schemas.openxmlformats.org/officeDocument/2006/relationships/chart" Target="../charts/chart713.xml"/><Relationship Id="rId7" Type="http://schemas.openxmlformats.org/officeDocument/2006/relationships/chart" Target="../charts/chart716.xml"/><Relationship Id="rId2" Type="http://schemas.openxmlformats.org/officeDocument/2006/relationships/chart" Target="../charts/chart712.xml"/><Relationship Id="rId1" Type="http://schemas.openxmlformats.org/officeDocument/2006/relationships/chart" Target="../charts/chart711.xml"/><Relationship Id="rId6" Type="http://schemas.openxmlformats.org/officeDocument/2006/relationships/image" Target="../media/image1.png"/><Relationship Id="rId11" Type="http://schemas.openxmlformats.org/officeDocument/2006/relationships/chart" Target="../charts/chart720.xml"/><Relationship Id="rId5" Type="http://schemas.openxmlformats.org/officeDocument/2006/relationships/chart" Target="../charts/chart715.xml"/><Relationship Id="rId10" Type="http://schemas.openxmlformats.org/officeDocument/2006/relationships/chart" Target="../charts/chart719.xml"/><Relationship Id="rId4" Type="http://schemas.openxmlformats.org/officeDocument/2006/relationships/chart" Target="../charts/chart714.xml"/><Relationship Id="rId9" Type="http://schemas.openxmlformats.org/officeDocument/2006/relationships/chart" Target="../charts/chart718.xml"/></Relationships>
</file>

<file path=xl/drawings/_rels/drawing1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7.xml"/><Relationship Id="rId3" Type="http://schemas.openxmlformats.org/officeDocument/2006/relationships/chart" Target="../charts/chart723.xml"/><Relationship Id="rId7" Type="http://schemas.openxmlformats.org/officeDocument/2006/relationships/chart" Target="../charts/chart726.xml"/><Relationship Id="rId2" Type="http://schemas.openxmlformats.org/officeDocument/2006/relationships/chart" Target="../charts/chart722.xml"/><Relationship Id="rId1" Type="http://schemas.openxmlformats.org/officeDocument/2006/relationships/chart" Target="../charts/chart721.xml"/><Relationship Id="rId6" Type="http://schemas.openxmlformats.org/officeDocument/2006/relationships/image" Target="../media/image1.png"/><Relationship Id="rId11" Type="http://schemas.openxmlformats.org/officeDocument/2006/relationships/chart" Target="../charts/chart730.xml"/><Relationship Id="rId5" Type="http://schemas.openxmlformats.org/officeDocument/2006/relationships/chart" Target="../charts/chart725.xml"/><Relationship Id="rId10" Type="http://schemas.openxmlformats.org/officeDocument/2006/relationships/chart" Target="../charts/chart729.xml"/><Relationship Id="rId4" Type="http://schemas.openxmlformats.org/officeDocument/2006/relationships/chart" Target="../charts/chart724.xml"/><Relationship Id="rId9" Type="http://schemas.openxmlformats.org/officeDocument/2006/relationships/chart" Target="../charts/chart728.xml"/></Relationships>
</file>

<file path=xl/drawings/_rels/drawing1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7.xml"/><Relationship Id="rId3" Type="http://schemas.openxmlformats.org/officeDocument/2006/relationships/chart" Target="../charts/chart733.xml"/><Relationship Id="rId7" Type="http://schemas.openxmlformats.org/officeDocument/2006/relationships/chart" Target="../charts/chart736.xml"/><Relationship Id="rId2" Type="http://schemas.openxmlformats.org/officeDocument/2006/relationships/chart" Target="../charts/chart732.xml"/><Relationship Id="rId1" Type="http://schemas.openxmlformats.org/officeDocument/2006/relationships/chart" Target="../charts/chart731.xml"/><Relationship Id="rId6" Type="http://schemas.openxmlformats.org/officeDocument/2006/relationships/image" Target="../media/image1.png"/><Relationship Id="rId11" Type="http://schemas.openxmlformats.org/officeDocument/2006/relationships/chart" Target="../charts/chart740.xml"/><Relationship Id="rId5" Type="http://schemas.openxmlformats.org/officeDocument/2006/relationships/chart" Target="../charts/chart735.xml"/><Relationship Id="rId10" Type="http://schemas.openxmlformats.org/officeDocument/2006/relationships/chart" Target="../charts/chart739.xml"/><Relationship Id="rId4" Type="http://schemas.openxmlformats.org/officeDocument/2006/relationships/chart" Target="../charts/chart734.xml"/><Relationship Id="rId9" Type="http://schemas.openxmlformats.org/officeDocument/2006/relationships/chart" Target="../charts/chart738.xml"/></Relationships>
</file>

<file path=xl/drawings/_rels/drawing1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7.xml"/><Relationship Id="rId3" Type="http://schemas.openxmlformats.org/officeDocument/2006/relationships/chart" Target="../charts/chart743.xml"/><Relationship Id="rId7" Type="http://schemas.openxmlformats.org/officeDocument/2006/relationships/chart" Target="../charts/chart746.xml"/><Relationship Id="rId2" Type="http://schemas.openxmlformats.org/officeDocument/2006/relationships/chart" Target="../charts/chart742.xml"/><Relationship Id="rId1" Type="http://schemas.openxmlformats.org/officeDocument/2006/relationships/chart" Target="../charts/chart741.xml"/><Relationship Id="rId6" Type="http://schemas.openxmlformats.org/officeDocument/2006/relationships/image" Target="../media/image1.png"/><Relationship Id="rId11" Type="http://schemas.openxmlformats.org/officeDocument/2006/relationships/chart" Target="../charts/chart750.xml"/><Relationship Id="rId5" Type="http://schemas.openxmlformats.org/officeDocument/2006/relationships/chart" Target="../charts/chart745.xml"/><Relationship Id="rId10" Type="http://schemas.openxmlformats.org/officeDocument/2006/relationships/chart" Target="../charts/chart749.xml"/><Relationship Id="rId4" Type="http://schemas.openxmlformats.org/officeDocument/2006/relationships/chart" Target="../charts/chart744.xml"/><Relationship Id="rId9" Type="http://schemas.openxmlformats.org/officeDocument/2006/relationships/chart" Target="../charts/chart748.xml"/></Relationships>
</file>

<file path=xl/drawings/_rels/drawing1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7.xml"/><Relationship Id="rId3" Type="http://schemas.openxmlformats.org/officeDocument/2006/relationships/chart" Target="../charts/chart753.xml"/><Relationship Id="rId7" Type="http://schemas.openxmlformats.org/officeDocument/2006/relationships/chart" Target="../charts/chart756.xml"/><Relationship Id="rId2" Type="http://schemas.openxmlformats.org/officeDocument/2006/relationships/chart" Target="../charts/chart752.xml"/><Relationship Id="rId1" Type="http://schemas.openxmlformats.org/officeDocument/2006/relationships/chart" Target="../charts/chart751.xml"/><Relationship Id="rId6" Type="http://schemas.openxmlformats.org/officeDocument/2006/relationships/image" Target="../media/image1.png"/><Relationship Id="rId11" Type="http://schemas.openxmlformats.org/officeDocument/2006/relationships/chart" Target="../charts/chart760.xml"/><Relationship Id="rId5" Type="http://schemas.openxmlformats.org/officeDocument/2006/relationships/chart" Target="../charts/chart755.xml"/><Relationship Id="rId10" Type="http://schemas.openxmlformats.org/officeDocument/2006/relationships/chart" Target="../charts/chart759.xml"/><Relationship Id="rId4" Type="http://schemas.openxmlformats.org/officeDocument/2006/relationships/chart" Target="../charts/chart754.xml"/><Relationship Id="rId9" Type="http://schemas.openxmlformats.org/officeDocument/2006/relationships/chart" Target="../charts/chart758.xml"/></Relationships>
</file>

<file path=xl/drawings/_rels/drawing1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7.xml"/><Relationship Id="rId3" Type="http://schemas.openxmlformats.org/officeDocument/2006/relationships/chart" Target="../charts/chart763.xml"/><Relationship Id="rId7" Type="http://schemas.openxmlformats.org/officeDocument/2006/relationships/chart" Target="../charts/chart766.xml"/><Relationship Id="rId2" Type="http://schemas.openxmlformats.org/officeDocument/2006/relationships/chart" Target="../charts/chart762.xml"/><Relationship Id="rId1" Type="http://schemas.openxmlformats.org/officeDocument/2006/relationships/chart" Target="../charts/chart761.xml"/><Relationship Id="rId6" Type="http://schemas.openxmlformats.org/officeDocument/2006/relationships/image" Target="../media/image1.png"/><Relationship Id="rId11" Type="http://schemas.openxmlformats.org/officeDocument/2006/relationships/chart" Target="../charts/chart770.xml"/><Relationship Id="rId5" Type="http://schemas.openxmlformats.org/officeDocument/2006/relationships/chart" Target="../charts/chart765.xml"/><Relationship Id="rId10" Type="http://schemas.openxmlformats.org/officeDocument/2006/relationships/chart" Target="../charts/chart769.xml"/><Relationship Id="rId4" Type="http://schemas.openxmlformats.org/officeDocument/2006/relationships/chart" Target="../charts/chart764.xml"/><Relationship Id="rId9" Type="http://schemas.openxmlformats.org/officeDocument/2006/relationships/chart" Target="../charts/chart768.xml"/></Relationships>
</file>

<file path=xl/drawings/_rels/drawing1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7.xml"/><Relationship Id="rId3" Type="http://schemas.openxmlformats.org/officeDocument/2006/relationships/chart" Target="../charts/chart773.xml"/><Relationship Id="rId7" Type="http://schemas.openxmlformats.org/officeDocument/2006/relationships/chart" Target="../charts/chart776.xml"/><Relationship Id="rId2" Type="http://schemas.openxmlformats.org/officeDocument/2006/relationships/chart" Target="../charts/chart772.xml"/><Relationship Id="rId1" Type="http://schemas.openxmlformats.org/officeDocument/2006/relationships/chart" Target="../charts/chart771.xml"/><Relationship Id="rId6" Type="http://schemas.openxmlformats.org/officeDocument/2006/relationships/image" Target="../media/image1.png"/><Relationship Id="rId11" Type="http://schemas.openxmlformats.org/officeDocument/2006/relationships/chart" Target="../charts/chart780.xml"/><Relationship Id="rId5" Type="http://schemas.openxmlformats.org/officeDocument/2006/relationships/chart" Target="../charts/chart775.xml"/><Relationship Id="rId10" Type="http://schemas.openxmlformats.org/officeDocument/2006/relationships/chart" Target="../charts/chart779.xml"/><Relationship Id="rId4" Type="http://schemas.openxmlformats.org/officeDocument/2006/relationships/chart" Target="../charts/chart774.xml"/><Relationship Id="rId9" Type="http://schemas.openxmlformats.org/officeDocument/2006/relationships/chart" Target="../charts/chart778.xml"/></Relationships>
</file>

<file path=xl/drawings/_rels/drawing1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87.xml"/><Relationship Id="rId3" Type="http://schemas.openxmlformats.org/officeDocument/2006/relationships/chart" Target="../charts/chart783.xml"/><Relationship Id="rId7" Type="http://schemas.openxmlformats.org/officeDocument/2006/relationships/chart" Target="../charts/chart786.xml"/><Relationship Id="rId2" Type="http://schemas.openxmlformats.org/officeDocument/2006/relationships/chart" Target="../charts/chart782.xml"/><Relationship Id="rId1" Type="http://schemas.openxmlformats.org/officeDocument/2006/relationships/chart" Target="../charts/chart781.xml"/><Relationship Id="rId6" Type="http://schemas.openxmlformats.org/officeDocument/2006/relationships/image" Target="../media/image1.png"/><Relationship Id="rId11" Type="http://schemas.openxmlformats.org/officeDocument/2006/relationships/chart" Target="../charts/chart790.xml"/><Relationship Id="rId5" Type="http://schemas.openxmlformats.org/officeDocument/2006/relationships/chart" Target="../charts/chart785.xml"/><Relationship Id="rId10" Type="http://schemas.openxmlformats.org/officeDocument/2006/relationships/chart" Target="../charts/chart789.xml"/><Relationship Id="rId4" Type="http://schemas.openxmlformats.org/officeDocument/2006/relationships/chart" Target="../charts/chart784.xml"/><Relationship Id="rId9" Type="http://schemas.openxmlformats.org/officeDocument/2006/relationships/chart" Target="../charts/chart78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chart" Target="../charts/chart73.xml"/><Relationship Id="rId7" Type="http://schemas.openxmlformats.org/officeDocument/2006/relationships/chart" Target="../charts/chart76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image" Target="../media/image1.png"/><Relationship Id="rId11" Type="http://schemas.openxmlformats.org/officeDocument/2006/relationships/chart" Target="../charts/chart80.xml"/><Relationship Id="rId5" Type="http://schemas.openxmlformats.org/officeDocument/2006/relationships/chart" Target="../charts/chart75.xml"/><Relationship Id="rId10" Type="http://schemas.openxmlformats.org/officeDocument/2006/relationships/chart" Target="../charts/chart79.xml"/><Relationship Id="rId4" Type="http://schemas.openxmlformats.org/officeDocument/2006/relationships/chart" Target="../charts/chart74.xml"/><Relationship Id="rId9" Type="http://schemas.openxmlformats.org/officeDocument/2006/relationships/chart" Target="../charts/chart7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chart" Target="../charts/chart83.xml"/><Relationship Id="rId7" Type="http://schemas.openxmlformats.org/officeDocument/2006/relationships/chart" Target="../charts/chart86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image" Target="../media/image1.png"/><Relationship Id="rId11" Type="http://schemas.openxmlformats.org/officeDocument/2006/relationships/chart" Target="../charts/chart90.xml"/><Relationship Id="rId5" Type="http://schemas.openxmlformats.org/officeDocument/2006/relationships/chart" Target="../charts/chart85.xml"/><Relationship Id="rId10" Type="http://schemas.openxmlformats.org/officeDocument/2006/relationships/chart" Target="../charts/chart89.xml"/><Relationship Id="rId4" Type="http://schemas.openxmlformats.org/officeDocument/2006/relationships/chart" Target="../charts/chart84.xml"/><Relationship Id="rId9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11" Type="http://schemas.openxmlformats.org/officeDocument/2006/relationships/chart" Target="../charts/chart10.xml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chart" Target="../charts/chart93.xml"/><Relationship Id="rId7" Type="http://schemas.openxmlformats.org/officeDocument/2006/relationships/chart" Target="../charts/chart96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image" Target="../media/image1.png"/><Relationship Id="rId11" Type="http://schemas.openxmlformats.org/officeDocument/2006/relationships/chart" Target="../charts/chart100.xml"/><Relationship Id="rId5" Type="http://schemas.openxmlformats.org/officeDocument/2006/relationships/chart" Target="../charts/chart95.xml"/><Relationship Id="rId10" Type="http://schemas.openxmlformats.org/officeDocument/2006/relationships/chart" Target="../charts/chart99.xml"/><Relationship Id="rId4" Type="http://schemas.openxmlformats.org/officeDocument/2006/relationships/chart" Target="../charts/chart94.xml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3.xml"/><Relationship Id="rId7" Type="http://schemas.openxmlformats.org/officeDocument/2006/relationships/chart" Target="../charts/chart106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image" Target="../media/image1.png"/><Relationship Id="rId11" Type="http://schemas.openxmlformats.org/officeDocument/2006/relationships/chart" Target="../charts/chart110.xml"/><Relationship Id="rId5" Type="http://schemas.openxmlformats.org/officeDocument/2006/relationships/chart" Target="../charts/chart105.xml"/><Relationship Id="rId10" Type="http://schemas.openxmlformats.org/officeDocument/2006/relationships/chart" Target="../charts/chart109.xml"/><Relationship Id="rId4" Type="http://schemas.openxmlformats.org/officeDocument/2006/relationships/chart" Target="../charts/chart104.xml"/><Relationship Id="rId9" Type="http://schemas.openxmlformats.org/officeDocument/2006/relationships/chart" Target="../charts/chart108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7.xml"/><Relationship Id="rId3" Type="http://schemas.openxmlformats.org/officeDocument/2006/relationships/chart" Target="../charts/chart113.xml"/><Relationship Id="rId7" Type="http://schemas.openxmlformats.org/officeDocument/2006/relationships/chart" Target="../charts/chart116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image" Target="../media/image1.png"/><Relationship Id="rId11" Type="http://schemas.openxmlformats.org/officeDocument/2006/relationships/chart" Target="../charts/chart120.xml"/><Relationship Id="rId5" Type="http://schemas.openxmlformats.org/officeDocument/2006/relationships/chart" Target="../charts/chart115.xml"/><Relationship Id="rId10" Type="http://schemas.openxmlformats.org/officeDocument/2006/relationships/chart" Target="../charts/chart119.xml"/><Relationship Id="rId4" Type="http://schemas.openxmlformats.org/officeDocument/2006/relationships/chart" Target="../charts/chart114.xml"/><Relationship Id="rId9" Type="http://schemas.openxmlformats.org/officeDocument/2006/relationships/chart" Target="../charts/chart118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chart" Target="../charts/chart123.xml"/><Relationship Id="rId7" Type="http://schemas.openxmlformats.org/officeDocument/2006/relationships/chart" Target="../charts/chart126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image" Target="../media/image1.png"/><Relationship Id="rId11" Type="http://schemas.openxmlformats.org/officeDocument/2006/relationships/chart" Target="../charts/chart130.xml"/><Relationship Id="rId5" Type="http://schemas.openxmlformats.org/officeDocument/2006/relationships/chart" Target="../charts/chart125.xml"/><Relationship Id="rId10" Type="http://schemas.openxmlformats.org/officeDocument/2006/relationships/chart" Target="../charts/chart129.xml"/><Relationship Id="rId4" Type="http://schemas.openxmlformats.org/officeDocument/2006/relationships/chart" Target="../charts/chart124.xml"/><Relationship Id="rId9" Type="http://schemas.openxmlformats.org/officeDocument/2006/relationships/chart" Target="../charts/chart128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3" Type="http://schemas.openxmlformats.org/officeDocument/2006/relationships/chart" Target="../charts/chart133.xml"/><Relationship Id="rId7" Type="http://schemas.openxmlformats.org/officeDocument/2006/relationships/chart" Target="../charts/chart136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image" Target="../media/image1.png"/><Relationship Id="rId11" Type="http://schemas.openxmlformats.org/officeDocument/2006/relationships/chart" Target="../charts/chart140.xml"/><Relationship Id="rId5" Type="http://schemas.openxmlformats.org/officeDocument/2006/relationships/chart" Target="../charts/chart135.xml"/><Relationship Id="rId10" Type="http://schemas.openxmlformats.org/officeDocument/2006/relationships/chart" Target="../charts/chart139.xml"/><Relationship Id="rId4" Type="http://schemas.openxmlformats.org/officeDocument/2006/relationships/chart" Target="../charts/chart134.xml"/><Relationship Id="rId9" Type="http://schemas.openxmlformats.org/officeDocument/2006/relationships/chart" Target="../charts/chart138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7.xml"/><Relationship Id="rId3" Type="http://schemas.openxmlformats.org/officeDocument/2006/relationships/chart" Target="../charts/chart143.xml"/><Relationship Id="rId7" Type="http://schemas.openxmlformats.org/officeDocument/2006/relationships/chart" Target="../charts/chart146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image" Target="../media/image1.png"/><Relationship Id="rId11" Type="http://schemas.openxmlformats.org/officeDocument/2006/relationships/chart" Target="../charts/chart150.xml"/><Relationship Id="rId5" Type="http://schemas.openxmlformats.org/officeDocument/2006/relationships/chart" Target="../charts/chart145.xml"/><Relationship Id="rId10" Type="http://schemas.openxmlformats.org/officeDocument/2006/relationships/chart" Target="../charts/chart149.xml"/><Relationship Id="rId4" Type="http://schemas.openxmlformats.org/officeDocument/2006/relationships/chart" Target="../charts/chart144.xml"/><Relationship Id="rId9" Type="http://schemas.openxmlformats.org/officeDocument/2006/relationships/chart" Target="../charts/chart148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3" Type="http://schemas.openxmlformats.org/officeDocument/2006/relationships/chart" Target="../charts/chart153.xml"/><Relationship Id="rId7" Type="http://schemas.openxmlformats.org/officeDocument/2006/relationships/chart" Target="../charts/chart156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image" Target="../media/image1.png"/><Relationship Id="rId11" Type="http://schemas.openxmlformats.org/officeDocument/2006/relationships/chart" Target="../charts/chart160.xml"/><Relationship Id="rId5" Type="http://schemas.openxmlformats.org/officeDocument/2006/relationships/chart" Target="../charts/chart155.xml"/><Relationship Id="rId10" Type="http://schemas.openxmlformats.org/officeDocument/2006/relationships/chart" Target="../charts/chart159.xml"/><Relationship Id="rId4" Type="http://schemas.openxmlformats.org/officeDocument/2006/relationships/chart" Target="../charts/chart154.xml"/><Relationship Id="rId9" Type="http://schemas.openxmlformats.org/officeDocument/2006/relationships/chart" Target="../charts/chart158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7.xml"/><Relationship Id="rId3" Type="http://schemas.openxmlformats.org/officeDocument/2006/relationships/chart" Target="../charts/chart163.xml"/><Relationship Id="rId7" Type="http://schemas.openxmlformats.org/officeDocument/2006/relationships/chart" Target="../charts/chart166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image" Target="../media/image1.png"/><Relationship Id="rId11" Type="http://schemas.openxmlformats.org/officeDocument/2006/relationships/chart" Target="../charts/chart170.xml"/><Relationship Id="rId5" Type="http://schemas.openxmlformats.org/officeDocument/2006/relationships/chart" Target="../charts/chart165.xml"/><Relationship Id="rId10" Type="http://schemas.openxmlformats.org/officeDocument/2006/relationships/chart" Target="../charts/chart169.xml"/><Relationship Id="rId4" Type="http://schemas.openxmlformats.org/officeDocument/2006/relationships/chart" Target="../charts/chart164.xml"/><Relationship Id="rId9" Type="http://schemas.openxmlformats.org/officeDocument/2006/relationships/chart" Target="../charts/chart168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3" Type="http://schemas.openxmlformats.org/officeDocument/2006/relationships/chart" Target="../charts/chart173.xml"/><Relationship Id="rId7" Type="http://schemas.openxmlformats.org/officeDocument/2006/relationships/chart" Target="../charts/chart176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image" Target="../media/image1.png"/><Relationship Id="rId11" Type="http://schemas.openxmlformats.org/officeDocument/2006/relationships/chart" Target="../charts/chart180.xml"/><Relationship Id="rId5" Type="http://schemas.openxmlformats.org/officeDocument/2006/relationships/chart" Target="../charts/chart175.xml"/><Relationship Id="rId10" Type="http://schemas.openxmlformats.org/officeDocument/2006/relationships/chart" Target="../charts/chart179.xml"/><Relationship Id="rId4" Type="http://schemas.openxmlformats.org/officeDocument/2006/relationships/chart" Target="../charts/chart174.xml"/><Relationship Id="rId9" Type="http://schemas.openxmlformats.org/officeDocument/2006/relationships/chart" Target="../charts/chart178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7.xml"/><Relationship Id="rId3" Type="http://schemas.openxmlformats.org/officeDocument/2006/relationships/chart" Target="../charts/chart183.xml"/><Relationship Id="rId7" Type="http://schemas.openxmlformats.org/officeDocument/2006/relationships/chart" Target="../charts/chart186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image" Target="../media/image1.png"/><Relationship Id="rId11" Type="http://schemas.openxmlformats.org/officeDocument/2006/relationships/chart" Target="../charts/chart190.xml"/><Relationship Id="rId5" Type="http://schemas.openxmlformats.org/officeDocument/2006/relationships/chart" Target="../charts/chart185.xml"/><Relationship Id="rId10" Type="http://schemas.openxmlformats.org/officeDocument/2006/relationships/chart" Target="../charts/chart189.xml"/><Relationship Id="rId4" Type="http://schemas.openxmlformats.org/officeDocument/2006/relationships/chart" Target="../charts/chart184.xml"/><Relationship Id="rId9" Type="http://schemas.openxmlformats.org/officeDocument/2006/relationships/chart" Target="../charts/chart18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3.xml"/><Relationship Id="rId7" Type="http://schemas.openxmlformats.org/officeDocument/2006/relationships/chart" Target="../charts/chart16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1.png"/><Relationship Id="rId11" Type="http://schemas.openxmlformats.org/officeDocument/2006/relationships/chart" Target="../charts/chart20.xml"/><Relationship Id="rId5" Type="http://schemas.openxmlformats.org/officeDocument/2006/relationships/chart" Target="../charts/chart15.xml"/><Relationship Id="rId10" Type="http://schemas.openxmlformats.org/officeDocument/2006/relationships/chart" Target="../charts/chart19.xml"/><Relationship Id="rId4" Type="http://schemas.openxmlformats.org/officeDocument/2006/relationships/chart" Target="../charts/chart14.xml"/><Relationship Id="rId9" Type="http://schemas.openxmlformats.org/officeDocument/2006/relationships/chart" Target="../charts/chart18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3" Type="http://schemas.openxmlformats.org/officeDocument/2006/relationships/chart" Target="../charts/chart193.xml"/><Relationship Id="rId7" Type="http://schemas.openxmlformats.org/officeDocument/2006/relationships/chart" Target="../charts/chart196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6" Type="http://schemas.openxmlformats.org/officeDocument/2006/relationships/image" Target="../media/image1.png"/><Relationship Id="rId11" Type="http://schemas.openxmlformats.org/officeDocument/2006/relationships/chart" Target="../charts/chart200.xml"/><Relationship Id="rId5" Type="http://schemas.openxmlformats.org/officeDocument/2006/relationships/chart" Target="../charts/chart195.xml"/><Relationship Id="rId10" Type="http://schemas.openxmlformats.org/officeDocument/2006/relationships/chart" Target="../charts/chart199.xml"/><Relationship Id="rId4" Type="http://schemas.openxmlformats.org/officeDocument/2006/relationships/chart" Target="../charts/chart194.xml"/><Relationship Id="rId9" Type="http://schemas.openxmlformats.org/officeDocument/2006/relationships/chart" Target="../charts/chart198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7.xml"/><Relationship Id="rId3" Type="http://schemas.openxmlformats.org/officeDocument/2006/relationships/chart" Target="../charts/chart203.xml"/><Relationship Id="rId7" Type="http://schemas.openxmlformats.org/officeDocument/2006/relationships/chart" Target="../charts/chart206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6" Type="http://schemas.openxmlformats.org/officeDocument/2006/relationships/image" Target="../media/image1.png"/><Relationship Id="rId11" Type="http://schemas.openxmlformats.org/officeDocument/2006/relationships/chart" Target="../charts/chart210.xml"/><Relationship Id="rId5" Type="http://schemas.openxmlformats.org/officeDocument/2006/relationships/chart" Target="../charts/chart205.xml"/><Relationship Id="rId10" Type="http://schemas.openxmlformats.org/officeDocument/2006/relationships/chart" Target="../charts/chart209.xml"/><Relationship Id="rId4" Type="http://schemas.openxmlformats.org/officeDocument/2006/relationships/chart" Target="../charts/chart204.xml"/><Relationship Id="rId9" Type="http://schemas.openxmlformats.org/officeDocument/2006/relationships/chart" Target="../charts/chart208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7.xml"/><Relationship Id="rId3" Type="http://schemas.openxmlformats.org/officeDocument/2006/relationships/chart" Target="../charts/chart213.xml"/><Relationship Id="rId7" Type="http://schemas.openxmlformats.org/officeDocument/2006/relationships/chart" Target="../charts/chart216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image" Target="../media/image1.png"/><Relationship Id="rId11" Type="http://schemas.openxmlformats.org/officeDocument/2006/relationships/chart" Target="../charts/chart220.xml"/><Relationship Id="rId5" Type="http://schemas.openxmlformats.org/officeDocument/2006/relationships/chart" Target="../charts/chart215.xml"/><Relationship Id="rId10" Type="http://schemas.openxmlformats.org/officeDocument/2006/relationships/chart" Target="../charts/chart219.xml"/><Relationship Id="rId4" Type="http://schemas.openxmlformats.org/officeDocument/2006/relationships/chart" Target="../charts/chart214.xml"/><Relationship Id="rId9" Type="http://schemas.openxmlformats.org/officeDocument/2006/relationships/chart" Target="../charts/chart218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7.xml"/><Relationship Id="rId3" Type="http://schemas.openxmlformats.org/officeDocument/2006/relationships/chart" Target="../charts/chart223.xml"/><Relationship Id="rId7" Type="http://schemas.openxmlformats.org/officeDocument/2006/relationships/chart" Target="../charts/chart226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image" Target="../media/image1.png"/><Relationship Id="rId11" Type="http://schemas.openxmlformats.org/officeDocument/2006/relationships/chart" Target="../charts/chart230.xml"/><Relationship Id="rId5" Type="http://schemas.openxmlformats.org/officeDocument/2006/relationships/chart" Target="../charts/chart225.xml"/><Relationship Id="rId10" Type="http://schemas.openxmlformats.org/officeDocument/2006/relationships/chart" Target="../charts/chart229.xml"/><Relationship Id="rId4" Type="http://schemas.openxmlformats.org/officeDocument/2006/relationships/chart" Target="../charts/chart224.xml"/><Relationship Id="rId9" Type="http://schemas.openxmlformats.org/officeDocument/2006/relationships/chart" Target="../charts/chart228.xml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3" Type="http://schemas.openxmlformats.org/officeDocument/2006/relationships/chart" Target="../charts/chart233.xml"/><Relationship Id="rId7" Type="http://schemas.openxmlformats.org/officeDocument/2006/relationships/chart" Target="../charts/chart236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6" Type="http://schemas.openxmlformats.org/officeDocument/2006/relationships/image" Target="../media/image1.png"/><Relationship Id="rId11" Type="http://schemas.openxmlformats.org/officeDocument/2006/relationships/chart" Target="../charts/chart240.xml"/><Relationship Id="rId5" Type="http://schemas.openxmlformats.org/officeDocument/2006/relationships/chart" Target="../charts/chart235.xml"/><Relationship Id="rId10" Type="http://schemas.openxmlformats.org/officeDocument/2006/relationships/chart" Target="../charts/chart239.xml"/><Relationship Id="rId4" Type="http://schemas.openxmlformats.org/officeDocument/2006/relationships/chart" Target="../charts/chart234.xml"/><Relationship Id="rId9" Type="http://schemas.openxmlformats.org/officeDocument/2006/relationships/chart" Target="../charts/chart238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7.xml"/><Relationship Id="rId3" Type="http://schemas.openxmlformats.org/officeDocument/2006/relationships/chart" Target="../charts/chart243.xml"/><Relationship Id="rId7" Type="http://schemas.openxmlformats.org/officeDocument/2006/relationships/chart" Target="../charts/chart246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Relationship Id="rId6" Type="http://schemas.openxmlformats.org/officeDocument/2006/relationships/image" Target="../media/image1.png"/><Relationship Id="rId11" Type="http://schemas.openxmlformats.org/officeDocument/2006/relationships/chart" Target="../charts/chart250.xml"/><Relationship Id="rId5" Type="http://schemas.openxmlformats.org/officeDocument/2006/relationships/chart" Target="../charts/chart245.xml"/><Relationship Id="rId10" Type="http://schemas.openxmlformats.org/officeDocument/2006/relationships/chart" Target="../charts/chart249.xml"/><Relationship Id="rId4" Type="http://schemas.openxmlformats.org/officeDocument/2006/relationships/chart" Target="../charts/chart244.xml"/><Relationship Id="rId9" Type="http://schemas.openxmlformats.org/officeDocument/2006/relationships/chart" Target="../charts/chart248.xml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7.xml"/><Relationship Id="rId3" Type="http://schemas.openxmlformats.org/officeDocument/2006/relationships/chart" Target="../charts/chart253.xml"/><Relationship Id="rId7" Type="http://schemas.openxmlformats.org/officeDocument/2006/relationships/chart" Target="../charts/chart256.xml"/><Relationship Id="rId2" Type="http://schemas.openxmlformats.org/officeDocument/2006/relationships/chart" Target="../charts/chart252.xml"/><Relationship Id="rId1" Type="http://schemas.openxmlformats.org/officeDocument/2006/relationships/chart" Target="../charts/chart251.xml"/><Relationship Id="rId6" Type="http://schemas.openxmlformats.org/officeDocument/2006/relationships/image" Target="../media/image1.png"/><Relationship Id="rId11" Type="http://schemas.openxmlformats.org/officeDocument/2006/relationships/chart" Target="../charts/chart260.xml"/><Relationship Id="rId5" Type="http://schemas.openxmlformats.org/officeDocument/2006/relationships/chart" Target="../charts/chart255.xml"/><Relationship Id="rId10" Type="http://schemas.openxmlformats.org/officeDocument/2006/relationships/chart" Target="../charts/chart259.xml"/><Relationship Id="rId4" Type="http://schemas.openxmlformats.org/officeDocument/2006/relationships/chart" Target="../charts/chart254.xml"/><Relationship Id="rId9" Type="http://schemas.openxmlformats.org/officeDocument/2006/relationships/chart" Target="../charts/chart258.xm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7.xml"/><Relationship Id="rId3" Type="http://schemas.openxmlformats.org/officeDocument/2006/relationships/chart" Target="../charts/chart263.xml"/><Relationship Id="rId7" Type="http://schemas.openxmlformats.org/officeDocument/2006/relationships/chart" Target="../charts/chart266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6" Type="http://schemas.openxmlformats.org/officeDocument/2006/relationships/image" Target="../media/image1.png"/><Relationship Id="rId11" Type="http://schemas.openxmlformats.org/officeDocument/2006/relationships/chart" Target="../charts/chart270.xml"/><Relationship Id="rId5" Type="http://schemas.openxmlformats.org/officeDocument/2006/relationships/chart" Target="../charts/chart265.xml"/><Relationship Id="rId10" Type="http://schemas.openxmlformats.org/officeDocument/2006/relationships/chart" Target="../charts/chart269.xml"/><Relationship Id="rId4" Type="http://schemas.openxmlformats.org/officeDocument/2006/relationships/chart" Target="../charts/chart264.xml"/><Relationship Id="rId9" Type="http://schemas.openxmlformats.org/officeDocument/2006/relationships/chart" Target="../charts/chart268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7.xml"/><Relationship Id="rId3" Type="http://schemas.openxmlformats.org/officeDocument/2006/relationships/chart" Target="../charts/chart273.xml"/><Relationship Id="rId7" Type="http://schemas.openxmlformats.org/officeDocument/2006/relationships/chart" Target="../charts/chart276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6" Type="http://schemas.openxmlformats.org/officeDocument/2006/relationships/image" Target="../media/image1.png"/><Relationship Id="rId11" Type="http://schemas.openxmlformats.org/officeDocument/2006/relationships/chart" Target="../charts/chart280.xml"/><Relationship Id="rId5" Type="http://schemas.openxmlformats.org/officeDocument/2006/relationships/chart" Target="../charts/chart275.xml"/><Relationship Id="rId10" Type="http://schemas.openxmlformats.org/officeDocument/2006/relationships/chart" Target="../charts/chart279.xml"/><Relationship Id="rId4" Type="http://schemas.openxmlformats.org/officeDocument/2006/relationships/chart" Target="../charts/chart274.xml"/><Relationship Id="rId9" Type="http://schemas.openxmlformats.org/officeDocument/2006/relationships/chart" Target="../charts/chart278.xml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7.xml"/><Relationship Id="rId3" Type="http://schemas.openxmlformats.org/officeDocument/2006/relationships/chart" Target="../charts/chart283.xml"/><Relationship Id="rId7" Type="http://schemas.openxmlformats.org/officeDocument/2006/relationships/chart" Target="../charts/chart286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6" Type="http://schemas.openxmlformats.org/officeDocument/2006/relationships/image" Target="../media/image1.png"/><Relationship Id="rId11" Type="http://schemas.openxmlformats.org/officeDocument/2006/relationships/chart" Target="../charts/chart290.xml"/><Relationship Id="rId5" Type="http://schemas.openxmlformats.org/officeDocument/2006/relationships/chart" Target="../charts/chart285.xml"/><Relationship Id="rId10" Type="http://schemas.openxmlformats.org/officeDocument/2006/relationships/chart" Target="../charts/chart289.xml"/><Relationship Id="rId4" Type="http://schemas.openxmlformats.org/officeDocument/2006/relationships/chart" Target="../charts/chart284.xml"/><Relationship Id="rId9" Type="http://schemas.openxmlformats.org/officeDocument/2006/relationships/chart" Target="../charts/chart28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3.xml"/><Relationship Id="rId7" Type="http://schemas.openxmlformats.org/officeDocument/2006/relationships/chart" Target="../charts/chart26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1.png"/><Relationship Id="rId11" Type="http://schemas.openxmlformats.org/officeDocument/2006/relationships/chart" Target="../charts/chart30.xml"/><Relationship Id="rId5" Type="http://schemas.openxmlformats.org/officeDocument/2006/relationships/chart" Target="../charts/chart25.xml"/><Relationship Id="rId10" Type="http://schemas.openxmlformats.org/officeDocument/2006/relationships/chart" Target="../charts/chart29.xml"/><Relationship Id="rId4" Type="http://schemas.openxmlformats.org/officeDocument/2006/relationships/chart" Target="../charts/chart24.xml"/><Relationship Id="rId9" Type="http://schemas.openxmlformats.org/officeDocument/2006/relationships/chart" Target="../charts/chart28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7.xml"/><Relationship Id="rId3" Type="http://schemas.openxmlformats.org/officeDocument/2006/relationships/chart" Target="../charts/chart293.xml"/><Relationship Id="rId7" Type="http://schemas.openxmlformats.org/officeDocument/2006/relationships/chart" Target="../charts/chart296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image" Target="../media/image1.png"/><Relationship Id="rId11" Type="http://schemas.openxmlformats.org/officeDocument/2006/relationships/chart" Target="../charts/chart300.xml"/><Relationship Id="rId5" Type="http://schemas.openxmlformats.org/officeDocument/2006/relationships/chart" Target="../charts/chart295.xml"/><Relationship Id="rId10" Type="http://schemas.openxmlformats.org/officeDocument/2006/relationships/chart" Target="../charts/chart299.xml"/><Relationship Id="rId4" Type="http://schemas.openxmlformats.org/officeDocument/2006/relationships/chart" Target="../charts/chart294.xml"/><Relationship Id="rId9" Type="http://schemas.openxmlformats.org/officeDocument/2006/relationships/chart" Target="../charts/chart298.xml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7.xml"/><Relationship Id="rId3" Type="http://schemas.openxmlformats.org/officeDocument/2006/relationships/chart" Target="../charts/chart303.xml"/><Relationship Id="rId7" Type="http://schemas.openxmlformats.org/officeDocument/2006/relationships/chart" Target="../charts/chart306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Relationship Id="rId6" Type="http://schemas.openxmlformats.org/officeDocument/2006/relationships/image" Target="../media/image1.png"/><Relationship Id="rId11" Type="http://schemas.openxmlformats.org/officeDocument/2006/relationships/chart" Target="../charts/chart310.xml"/><Relationship Id="rId5" Type="http://schemas.openxmlformats.org/officeDocument/2006/relationships/chart" Target="../charts/chart305.xml"/><Relationship Id="rId10" Type="http://schemas.openxmlformats.org/officeDocument/2006/relationships/chart" Target="../charts/chart309.xml"/><Relationship Id="rId4" Type="http://schemas.openxmlformats.org/officeDocument/2006/relationships/chart" Target="../charts/chart304.xml"/><Relationship Id="rId9" Type="http://schemas.openxmlformats.org/officeDocument/2006/relationships/chart" Target="../charts/chart308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7.xml"/><Relationship Id="rId3" Type="http://schemas.openxmlformats.org/officeDocument/2006/relationships/chart" Target="../charts/chart313.xml"/><Relationship Id="rId7" Type="http://schemas.openxmlformats.org/officeDocument/2006/relationships/chart" Target="../charts/chart316.xml"/><Relationship Id="rId2" Type="http://schemas.openxmlformats.org/officeDocument/2006/relationships/chart" Target="../charts/chart312.xml"/><Relationship Id="rId1" Type="http://schemas.openxmlformats.org/officeDocument/2006/relationships/chart" Target="../charts/chart311.xml"/><Relationship Id="rId6" Type="http://schemas.openxmlformats.org/officeDocument/2006/relationships/image" Target="../media/image1.png"/><Relationship Id="rId11" Type="http://schemas.openxmlformats.org/officeDocument/2006/relationships/chart" Target="../charts/chart320.xml"/><Relationship Id="rId5" Type="http://schemas.openxmlformats.org/officeDocument/2006/relationships/chart" Target="../charts/chart315.xml"/><Relationship Id="rId10" Type="http://schemas.openxmlformats.org/officeDocument/2006/relationships/chart" Target="../charts/chart319.xml"/><Relationship Id="rId4" Type="http://schemas.openxmlformats.org/officeDocument/2006/relationships/chart" Target="../charts/chart314.xml"/><Relationship Id="rId9" Type="http://schemas.openxmlformats.org/officeDocument/2006/relationships/chart" Target="../charts/chart318.xml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7.xml"/><Relationship Id="rId3" Type="http://schemas.openxmlformats.org/officeDocument/2006/relationships/chart" Target="../charts/chart323.xml"/><Relationship Id="rId7" Type="http://schemas.openxmlformats.org/officeDocument/2006/relationships/chart" Target="../charts/chart326.xml"/><Relationship Id="rId2" Type="http://schemas.openxmlformats.org/officeDocument/2006/relationships/chart" Target="../charts/chart322.xml"/><Relationship Id="rId1" Type="http://schemas.openxmlformats.org/officeDocument/2006/relationships/chart" Target="../charts/chart321.xml"/><Relationship Id="rId6" Type="http://schemas.openxmlformats.org/officeDocument/2006/relationships/image" Target="../media/image1.png"/><Relationship Id="rId11" Type="http://schemas.openxmlformats.org/officeDocument/2006/relationships/chart" Target="../charts/chart330.xml"/><Relationship Id="rId5" Type="http://schemas.openxmlformats.org/officeDocument/2006/relationships/chart" Target="../charts/chart325.xml"/><Relationship Id="rId10" Type="http://schemas.openxmlformats.org/officeDocument/2006/relationships/chart" Target="../charts/chart329.xml"/><Relationship Id="rId4" Type="http://schemas.openxmlformats.org/officeDocument/2006/relationships/chart" Target="../charts/chart324.xml"/><Relationship Id="rId9" Type="http://schemas.openxmlformats.org/officeDocument/2006/relationships/chart" Target="../charts/chart328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7.xml"/><Relationship Id="rId3" Type="http://schemas.openxmlformats.org/officeDocument/2006/relationships/chart" Target="../charts/chart333.xml"/><Relationship Id="rId7" Type="http://schemas.openxmlformats.org/officeDocument/2006/relationships/chart" Target="../charts/chart336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Relationship Id="rId6" Type="http://schemas.openxmlformats.org/officeDocument/2006/relationships/image" Target="../media/image1.png"/><Relationship Id="rId11" Type="http://schemas.openxmlformats.org/officeDocument/2006/relationships/chart" Target="../charts/chart340.xml"/><Relationship Id="rId5" Type="http://schemas.openxmlformats.org/officeDocument/2006/relationships/chart" Target="../charts/chart335.xml"/><Relationship Id="rId10" Type="http://schemas.openxmlformats.org/officeDocument/2006/relationships/chart" Target="../charts/chart339.xml"/><Relationship Id="rId4" Type="http://schemas.openxmlformats.org/officeDocument/2006/relationships/chart" Target="../charts/chart334.xml"/><Relationship Id="rId9" Type="http://schemas.openxmlformats.org/officeDocument/2006/relationships/chart" Target="../charts/chart338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7.xml"/><Relationship Id="rId3" Type="http://schemas.openxmlformats.org/officeDocument/2006/relationships/chart" Target="../charts/chart343.xml"/><Relationship Id="rId7" Type="http://schemas.openxmlformats.org/officeDocument/2006/relationships/chart" Target="../charts/chart346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Relationship Id="rId6" Type="http://schemas.openxmlformats.org/officeDocument/2006/relationships/image" Target="../media/image1.png"/><Relationship Id="rId11" Type="http://schemas.openxmlformats.org/officeDocument/2006/relationships/chart" Target="../charts/chart350.xml"/><Relationship Id="rId5" Type="http://schemas.openxmlformats.org/officeDocument/2006/relationships/chart" Target="../charts/chart345.xml"/><Relationship Id="rId10" Type="http://schemas.openxmlformats.org/officeDocument/2006/relationships/chart" Target="../charts/chart349.xml"/><Relationship Id="rId4" Type="http://schemas.openxmlformats.org/officeDocument/2006/relationships/chart" Target="../charts/chart344.xml"/><Relationship Id="rId9" Type="http://schemas.openxmlformats.org/officeDocument/2006/relationships/chart" Target="../charts/chart348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7.xml"/><Relationship Id="rId3" Type="http://schemas.openxmlformats.org/officeDocument/2006/relationships/chart" Target="../charts/chart353.xml"/><Relationship Id="rId7" Type="http://schemas.openxmlformats.org/officeDocument/2006/relationships/chart" Target="../charts/chart356.xml"/><Relationship Id="rId2" Type="http://schemas.openxmlformats.org/officeDocument/2006/relationships/chart" Target="../charts/chart352.xml"/><Relationship Id="rId1" Type="http://schemas.openxmlformats.org/officeDocument/2006/relationships/chart" Target="../charts/chart351.xml"/><Relationship Id="rId6" Type="http://schemas.openxmlformats.org/officeDocument/2006/relationships/image" Target="../media/image1.png"/><Relationship Id="rId11" Type="http://schemas.openxmlformats.org/officeDocument/2006/relationships/chart" Target="../charts/chart360.xml"/><Relationship Id="rId5" Type="http://schemas.openxmlformats.org/officeDocument/2006/relationships/chart" Target="../charts/chart355.xml"/><Relationship Id="rId10" Type="http://schemas.openxmlformats.org/officeDocument/2006/relationships/chart" Target="../charts/chart359.xml"/><Relationship Id="rId4" Type="http://schemas.openxmlformats.org/officeDocument/2006/relationships/chart" Target="../charts/chart354.xml"/><Relationship Id="rId9" Type="http://schemas.openxmlformats.org/officeDocument/2006/relationships/chart" Target="../charts/chart358.xml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7.xml"/><Relationship Id="rId3" Type="http://schemas.openxmlformats.org/officeDocument/2006/relationships/chart" Target="../charts/chart363.xml"/><Relationship Id="rId7" Type="http://schemas.openxmlformats.org/officeDocument/2006/relationships/chart" Target="../charts/chart366.xml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6" Type="http://schemas.openxmlformats.org/officeDocument/2006/relationships/image" Target="../media/image1.png"/><Relationship Id="rId11" Type="http://schemas.openxmlformats.org/officeDocument/2006/relationships/chart" Target="../charts/chart370.xml"/><Relationship Id="rId5" Type="http://schemas.openxmlformats.org/officeDocument/2006/relationships/chart" Target="../charts/chart365.xml"/><Relationship Id="rId10" Type="http://schemas.openxmlformats.org/officeDocument/2006/relationships/chart" Target="../charts/chart369.xml"/><Relationship Id="rId4" Type="http://schemas.openxmlformats.org/officeDocument/2006/relationships/chart" Target="../charts/chart364.xml"/><Relationship Id="rId9" Type="http://schemas.openxmlformats.org/officeDocument/2006/relationships/chart" Target="../charts/chart368.xml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7.xml"/><Relationship Id="rId3" Type="http://schemas.openxmlformats.org/officeDocument/2006/relationships/chart" Target="../charts/chart373.xml"/><Relationship Id="rId7" Type="http://schemas.openxmlformats.org/officeDocument/2006/relationships/chart" Target="../charts/chart376.xml"/><Relationship Id="rId2" Type="http://schemas.openxmlformats.org/officeDocument/2006/relationships/chart" Target="../charts/chart372.xml"/><Relationship Id="rId1" Type="http://schemas.openxmlformats.org/officeDocument/2006/relationships/chart" Target="../charts/chart371.xml"/><Relationship Id="rId6" Type="http://schemas.openxmlformats.org/officeDocument/2006/relationships/image" Target="../media/image1.png"/><Relationship Id="rId11" Type="http://schemas.openxmlformats.org/officeDocument/2006/relationships/chart" Target="../charts/chart380.xml"/><Relationship Id="rId5" Type="http://schemas.openxmlformats.org/officeDocument/2006/relationships/chart" Target="../charts/chart375.xml"/><Relationship Id="rId10" Type="http://schemas.openxmlformats.org/officeDocument/2006/relationships/chart" Target="../charts/chart379.xml"/><Relationship Id="rId4" Type="http://schemas.openxmlformats.org/officeDocument/2006/relationships/chart" Target="../charts/chart374.xml"/><Relationship Id="rId9" Type="http://schemas.openxmlformats.org/officeDocument/2006/relationships/chart" Target="../charts/chart378.xml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7.xml"/><Relationship Id="rId3" Type="http://schemas.openxmlformats.org/officeDocument/2006/relationships/chart" Target="../charts/chart383.xml"/><Relationship Id="rId7" Type="http://schemas.openxmlformats.org/officeDocument/2006/relationships/chart" Target="../charts/chart386.xml"/><Relationship Id="rId2" Type="http://schemas.openxmlformats.org/officeDocument/2006/relationships/chart" Target="../charts/chart382.xml"/><Relationship Id="rId1" Type="http://schemas.openxmlformats.org/officeDocument/2006/relationships/chart" Target="../charts/chart381.xml"/><Relationship Id="rId6" Type="http://schemas.openxmlformats.org/officeDocument/2006/relationships/image" Target="../media/image1.png"/><Relationship Id="rId11" Type="http://schemas.openxmlformats.org/officeDocument/2006/relationships/chart" Target="../charts/chart390.xml"/><Relationship Id="rId5" Type="http://schemas.openxmlformats.org/officeDocument/2006/relationships/chart" Target="../charts/chart385.xml"/><Relationship Id="rId10" Type="http://schemas.openxmlformats.org/officeDocument/2006/relationships/chart" Target="../charts/chart389.xml"/><Relationship Id="rId4" Type="http://schemas.openxmlformats.org/officeDocument/2006/relationships/chart" Target="../charts/chart384.xml"/><Relationship Id="rId9" Type="http://schemas.openxmlformats.org/officeDocument/2006/relationships/chart" Target="../charts/chart38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3.xml"/><Relationship Id="rId7" Type="http://schemas.openxmlformats.org/officeDocument/2006/relationships/chart" Target="../charts/chart36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image" Target="../media/image1.png"/><Relationship Id="rId11" Type="http://schemas.openxmlformats.org/officeDocument/2006/relationships/chart" Target="../charts/chart40.xml"/><Relationship Id="rId5" Type="http://schemas.openxmlformats.org/officeDocument/2006/relationships/chart" Target="../charts/chart35.xml"/><Relationship Id="rId10" Type="http://schemas.openxmlformats.org/officeDocument/2006/relationships/chart" Target="../charts/chart39.xml"/><Relationship Id="rId4" Type="http://schemas.openxmlformats.org/officeDocument/2006/relationships/chart" Target="../charts/chart34.xml"/><Relationship Id="rId9" Type="http://schemas.openxmlformats.org/officeDocument/2006/relationships/chart" Target="../charts/chart38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7.xml"/><Relationship Id="rId3" Type="http://schemas.openxmlformats.org/officeDocument/2006/relationships/chart" Target="../charts/chart393.xml"/><Relationship Id="rId7" Type="http://schemas.openxmlformats.org/officeDocument/2006/relationships/chart" Target="../charts/chart396.xml"/><Relationship Id="rId2" Type="http://schemas.openxmlformats.org/officeDocument/2006/relationships/chart" Target="../charts/chart392.xml"/><Relationship Id="rId1" Type="http://schemas.openxmlformats.org/officeDocument/2006/relationships/chart" Target="../charts/chart391.xml"/><Relationship Id="rId6" Type="http://schemas.openxmlformats.org/officeDocument/2006/relationships/image" Target="../media/image1.png"/><Relationship Id="rId11" Type="http://schemas.openxmlformats.org/officeDocument/2006/relationships/chart" Target="../charts/chart400.xml"/><Relationship Id="rId5" Type="http://schemas.openxmlformats.org/officeDocument/2006/relationships/chart" Target="../charts/chart395.xml"/><Relationship Id="rId10" Type="http://schemas.openxmlformats.org/officeDocument/2006/relationships/chart" Target="../charts/chart399.xml"/><Relationship Id="rId4" Type="http://schemas.openxmlformats.org/officeDocument/2006/relationships/chart" Target="../charts/chart394.xml"/><Relationship Id="rId9" Type="http://schemas.openxmlformats.org/officeDocument/2006/relationships/chart" Target="../charts/chart398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7.xml"/><Relationship Id="rId3" Type="http://schemas.openxmlformats.org/officeDocument/2006/relationships/chart" Target="../charts/chart403.xml"/><Relationship Id="rId7" Type="http://schemas.openxmlformats.org/officeDocument/2006/relationships/chart" Target="../charts/chart406.xml"/><Relationship Id="rId2" Type="http://schemas.openxmlformats.org/officeDocument/2006/relationships/chart" Target="../charts/chart402.xml"/><Relationship Id="rId1" Type="http://schemas.openxmlformats.org/officeDocument/2006/relationships/chart" Target="../charts/chart401.xml"/><Relationship Id="rId6" Type="http://schemas.openxmlformats.org/officeDocument/2006/relationships/image" Target="../media/image1.png"/><Relationship Id="rId11" Type="http://schemas.openxmlformats.org/officeDocument/2006/relationships/chart" Target="../charts/chart410.xml"/><Relationship Id="rId5" Type="http://schemas.openxmlformats.org/officeDocument/2006/relationships/chart" Target="../charts/chart405.xml"/><Relationship Id="rId10" Type="http://schemas.openxmlformats.org/officeDocument/2006/relationships/chart" Target="../charts/chart409.xml"/><Relationship Id="rId4" Type="http://schemas.openxmlformats.org/officeDocument/2006/relationships/chart" Target="../charts/chart404.xml"/><Relationship Id="rId9" Type="http://schemas.openxmlformats.org/officeDocument/2006/relationships/chart" Target="../charts/chart408.xml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7.xml"/><Relationship Id="rId3" Type="http://schemas.openxmlformats.org/officeDocument/2006/relationships/chart" Target="../charts/chart413.xml"/><Relationship Id="rId7" Type="http://schemas.openxmlformats.org/officeDocument/2006/relationships/chart" Target="../charts/chart416.xml"/><Relationship Id="rId2" Type="http://schemas.openxmlformats.org/officeDocument/2006/relationships/chart" Target="../charts/chart412.xml"/><Relationship Id="rId1" Type="http://schemas.openxmlformats.org/officeDocument/2006/relationships/chart" Target="../charts/chart411.xml"/><Relationship Id="rId6" Type="http://schemas.openxmlformats.org/officeDocument/2006/relationships/image" Target="../media/image1.png"/><Relationship Id="rId11" Type="http://schemas.openxmlformats.org/officeDocument/2006/relationships/chart" Target="../charts/chart420.xml"/><Relationship Id="rId5" Type="http://schemas.openxmlformats.org/officeDocument/2006/relationships/chart" Target="../charts/chart415.xml"/><Relationship Id="rId10" Type="http://schemas.openxmlformats.org/officeDocument/2006/relationships/chart" Target="../charts/chart419.xml"/><Relationship Id="rId4" Type="http://schemas.openxmlformats.org/officeDocument/2006/relationships/chart" Target="../charts/chart414.xml"/><Relationship Id="rId9" Type="http://schemas.openxmlformats.org/officeDocument/2006/relationships/chart" Target="../charts/chart418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7.xml"/><Relationship Id="rId3" Type="http://schemas.openxmlformats.org/officeDocument/2006/relationships/chart" Target="../charts/chart423.xml"/><Relationship Id="rId7" Type="http://schemas.openxmlformats.org/officeDocument/2006/relationships/chart" Target="../charts/chart426.xml"/><Relationship Id="rId2" Type="http://schemas.openxmlformats.org/officeDocument/2006/relationships/chart" Target="../charts/chart422.xml"/><Relationship Id="rId1" Type="http://schemas.openxmlformats.org/officeDocument/2006/relationships/chart" Target="../charts/chart421.xml"/><Relationship Id="rId6" Type="http://schemas.openxmlformats.org/officeDocument/2006/relationships/image" Target="../media/image1.png"/><Relationship Id="rId11" Type="http://schemas.openxmlformats.org/officeDocument/2006/relationships/chart" Target="../charts/chart430.xml"/><Relationship Id="rId5" Type="http://schemas.openxmlformats.org/officeDocument/2006/relationships/chart" Target="../charts/chart425.xml"/><Relationship Id="rId10" Type="http://schemas.openxmlformats.org/officeDocument/2006/relationships/chart" Target="../charts/chart429.xml"/><Relationship Id="rId4" Type="http://schemas.openxmlformats.org/officeDocument/2006/relationships/chart" Target="../charts/chart424.xml"/><Relationship Id="rId9" Type="http://schemas.openxmlformats.org/officeDocument/2006/relationships/chart" Target="../charts/chart428.xml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7.xml"/><Relationship Id="rId3" Type="http://schemas.openxmlformats.org/officeDocument/2006/relationships/chart" Target="../charts/chart433.xml"/><Relationship Id="rId7" Type="http://schemas.openxmlformats.org/officeDocument/2006/relationships/chart" Target="../charts/chart436.xml"/><Relationship Id="rId2" Type="http://schemas.openxmlformats.org/officeDocument/2006/relationships/chart" Target="../charts/chart432.xml"/><Relationship Id="rId1" Type="http://schemas.openxmlformats.org/officeDocument/2006/relationships/chart" Target="../charts/chart431.xml"/><Relationship Id="rId6" Type="http://schemas.openxmlformats.org/officeDocument/2006/relationships/image" Target="../media/image1.png"/><Relationship Id="rId11" Type="http://schemas.openxmlformats.org/officeDocument/2006/relationships/chart" Target="../charts/chart440.xml"/><Relationship Id="rId5" Type="http://schemas.openxmlformats.org/officeDocument/2006/relationships/chart" Target="../charts/chart435.xml"/><Relationship Id="rId10" Type="http://schemas.openxmlformats.org/officeDocument/2006/relationships/chart" Target="../charts/chart439.xml"/><Relationship Id="rId4" Type="http://schemas.openxmlformats.org/officeDocument/2006/relationships/chart" Target="../charts/chart434.xml"/><Relationship Id="rId9" Type="http://schemas.openxmlformats.org/officeDocument/2006/relationships/chart" Target="../charts/chart438.xml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7.xml"/><Relationship Id="rId3" Type="http://schemas.openxmlformats.org/officeDocument/2006/relationships/chart" Target="../charts/chart443.xml"/><Relationship Id="rId7" Type="http://schemas.openxmlformats.org/officeDocument/2006/relationships/chart" Target="../charts/chart446.xml"/><Relationship Id="rId2" Type="http://schemas.openxmlformats.org/officeDocument/2006/relationships/chart" Target="../charts/chart442.xml"/><Relationship Id="rId1" Type="http://schemas.openxmlformats.org/officeDocument/2006/relationships/chart" Target="../charts/chart441.xml"/><Relationship Id="rId6" Type="http://schemas.openxmlformats.org/officeDocument/2006/relationships/image" Target="../media/image1.png"/><Relationship Id="rId11" Type="http://schemas.openxmlformats.org/officeDocument/2006/relationships/chart" Target="../charts/chart450.xml"/><Relationship Id="rId5" Type="http://schemas.openxmlformats.org/officeDocument/2006/relationships/chart" Target="../charts/chart445.xml"/><Relationship Id="rId10" Type="http://schemas.openxmlformats.org/officeDocument/2006/relationships/chart" Target="../charts/chart449.xml"/><Relationship Id="rId4" Type="http://schemas.openxmlformats.org/officeDocument/2006/relationships/chart" Target="../charts/chart444.xml"/><Relationship Id="rId9" Type="http://schemas.openxmlformats.org/officeDocument/2006/relationships/chart" Target="../charts/chart448.xml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7.xml"/><Relationship Id="rId3" Type="http://schemas.openxmlformats.org/officeDocument/2006/relationships/chart" Target="../charts/chart453.xml"/><Relationship Id="rId7" Type="http://schemas.openxmlformats.org/officeDocument/2006/relationships/chart" Target="../charts/chart456.xml"/><Relationship Id="rId2" Type="http://schemas.openxmlformats.org/officeDocument/2006/relationships/chart" Target="../charts/chart452.xml"/><Relationship Id="rId1" Type="http://schemas.openxmlformats.org/officeDocument/2006/relationships/chart" Target="../charts/chart451.xml"/><Relationship Id="rId6" Type="http://schemas.openxmlformats.org/officeDocument/2006/relationships/image" Target="../media/image1.png"/><Relationship Id="rId11" Type="http://schemas.openxmlformats.org/officeDocument/2006/relationships/chart" Target="../charts/chart460.xml"/><Relationship Id="rId5" Type="http://schemas.openxmlformats.org/officeDocument/2006/relationships/chart" Target="../charts/chart455.xml"/><Relationship Id="rId10" Type="http://schemas.openxmlformats.org/officeDocument/2006/relationships/chart" Target="../charts/chart459.xml"/><Relationship Id="rId4" Type="http://schemas.openxmlformats.org/officeDocument/2006/relationships/chart" Target="../charts/chart454.xml"/><Relationship Id="rId9" Type="http://schemas.openxmlformats.org/officeDocument/2006/relationships/chart" Target="../charts/chart458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7.xml"/><Relationship Id="rId3" Type="http://schemas.openxmlformats.org/officeDocument/2006/relationships/chart" Target="../charts/chart463.xml"/><Relationship Id="rId7" Type="http://schemas.openxmlformats.org/officeDocument/2006/relationships/chart" Target="../charts/chart466.xml"/><Relationship Id="rId2" Type="http://schemas.openxmlformats.org/officeDocument/2006/relationships/chart" Target="../charts/chart462.xml"/><Relationship Id="rId1" Type="http://schemas.openxmlformats.org/officeDocument/2006/relationships/chart" Target="../charts/chart461.xml"/><Relationship Id="rId6" Type="http://schemas.openxmlformats.org/officeDocument/2006/relationships/image" Target="../media/image1.png"/><Relationship Id="rId11" Type="http://schemas.openxmlformats.org/officeDocument/2006/relationships/chart" Target="../charts/chart470.xml"/><Relationship Id="rId5" Type="http://schemas.openxmlformats.org/officeDocument/2006/relationships/chart" Target="../charts/chart465.xml"/><Relationship Id="rId10" Type="http://schemas.openxmlformats.org/officeDocument/2006/relationships/chart" Target="../charts/chart469.xml"/><Relationship Id="rId4" Type="http://schemas.openxmlformats.org/officeDocument/2006/relationships/chart" Target="../charts/chart464.xml"/><Relationship Id="rId9" Type="http://schemas.openxmlformats.org/officeDocument/2006/relationships/chart" Target="../charts/chart468.xml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7.xml"/><Relationship Id="rId3" Type="http://schemas.openxmlformats.org/officeDocument/2006/relationships/chart" Target="../charts/chart473.xml"/><Relationship Id="rId7" Type="http://schemas.openxmlformats.org/officeDocument/2006/relationships/chart" Target="../charts/chart476.xml"/><Relationship Id="rId2" Type="http://schemas.openxmlformats.org/officeDocument/2006/relationships/chart" Target="../charts/chart472.xml"/><Relationship Id="rId1" Type="http://schemas.openxmlformats.org/officeDocument/2006/relationships/chart" Target="../charts/chart471.xml"/><Relationship Id="rId6" Type="http://schemas.openxmlformats.org/officeDocument/2006/relationships/image" Target="../media/image1.png"/><Relationship Id="rId11" Type="http://schemas.openxmlformats.org/officeDocument/2006/relationships/chart" Target="../charts/chart480.xml"/><Relationship Id="rId5" Type="http://schemas.openxmlformats.org/officeDocument/2006/relationships/chart" Target="../charts/chart475.xml"/><Relationship Id="rId10" Type="http://schemas.openxmlformats.org/officeDocument/2006/relationships/chart" Target="../charts/chart479.xml"/><Relationship Id="rId4" Type="http://schemas.openxmlformats.org/officeDocument/2006/relationships/chart" Target="../charts/chart474.xml"/><Relationship Id="rId9" Type="http://schemas.openxmlformats.org/officeDocument/2006/relationships/chart" Target="../charts/chart478.xml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7.xml"/><Relationship Id="rId3" Type="http://schemas.openxmlformats.org/officeDocument/2006/relationships/chart" Target="../charts/chart483.xml"/><Relationship Id="rId7" Type="http://schemas.openxmlformats.org/officeDocument/2006/relationships/chart" Target="../charts/chart486.xml"/><Relationship Id="rId2" Type="http://schemas.openxmlformats.org/officeDocument/2006/relationships/chart" Target="../charts/chart482.xml"/><Relationship Id="rId1" Type="http://schemas.openxmlformats.org/officeDocument/2006/relationships/chart" Target="../charts/chart481.xml"/><Relationship Id="rId6" Type="http://schemas.openxmlformats.org/officeDocument/2006/relationships/image" Target="../media/image1.png"/><Relationship Id="rId11" Type="http://schemas.openxmlformats.org/officeDocument/2006/relationships/chart" Target="../charts/chart490.xml"/><Relationship Id="rId5" Type="http://schemas.openxmlformats.org/officeDocument/2006/relationships/chart" Target="../charts/chart485.xml"/><Relationship Id="rId10" Type="http://schemas.openxmlformats.org/officeDocument/2006/relationships/chart" Target="../charts/chart489.xml"/><Relationship Id="rId4" Type="http://schemas.openxmlformats.org/officeDocument/2006/relationships/chart" Target="../charts/chart484.xml"/><Relationship Id="rId9" Type="http://schemas.openxmlformats.org/officeDocument/2006/relationships/chart" Target="../charts/chart4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websitedbs/d3310114.nsf/Home/%C2%A9+Copyright?OpenDocument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8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C97"/>
  <sheetViews>
    <sheetView showGridLines="0" tabSelected="1" workbookViewId="0">
      <pane ySplit="3" topLeftCell="A4" activePane="bottomLeft" state="frozen"/>
      <selection sqref="A1:B1"/>
      <selection pane="bottomLeft" activeCell="A4" sqref="A4"/>
    </sheetView>
  </sheetViews>
  <sheetFormatPr defaultRowHeight="15" x14ac:dyDescent="0.25"/>
  <cols>
    <col min="1" max="2" width="7.7109375" style="11" customWidth="1"/>
    <col min="3" max="3" width="60.5703125" style="11" customWidth="1"/>
    <col min="4" max="4" width="25.5703125" style="11" customWidth="1"/>
    <col min="5" max="5" width="52.28515625" style="11" customWidth="1"/>
    <col min="6" max="256" width="9.140625" style="11"/>
    <col min="257" max="258" width="7.7109375" style="11" customWidth="1"/>
    <col min="259" max="259" width="140.7109375" style="11" customWidth="1"/>
    <col min="260" max="260" width="25.5703125" style="11" customWidth="1"/>
    <col min="261" max="261" width="52.28515625" style="11" customWidth="1"/>
    <col min="262" max="512" width="9.140625" style="11"/>
    <col min="513" max="514" width="7.7109375" style="11" customWidth="1"/>
    <col min="515" max="515" width="140.7109375" style="11" customWidth="1"/>
    <col min="516" max="516" width="25.5703125" style="11" customWidth="1"/>
    <col min="517" max="517" width="52.28515625" style="11" customWidth="1"/>
    <col min="518" max="768" width="9.140625" style="11"/>
    <col min="769" max="770" width="7.7109375" style="11" customWidth="1"/>
    <col min="771" max="771" width="140.7109375" style="11" customWidth="1"/>
    <col min="772" max="772" width="25.5703125" style="11" customWidth="1"/>
    <col min="773" max="773" width="52.28515625" style="11" customWidth="1"/>
    <col min="774" max="1024" width="9.140625" style="11"/>
    <col min="1025" max="1026" width="7.7109375" style="11" customWidth="1"/>
    <col min="1027" max="1027" width="140.7109375" style="11" customWidth="1"/>
    <col min="1028" max="1028" width="25.5703125" style="11" customWidth="1"/>
    <col min="1029" max="1029" width="52.28515625" style="11" customWidth="1"/>
    <col min="1030" max="1280" width="9.140625" style="11"/>
    <col min="1281" max="1282" width="7.7109375" style="11" customWidth="1"/>
    <col min="1283" max="1283" width="140.7109375" style="11" customWidth="1"/>
    <col min="1284" max="1284" width="25.5703125" style="11" customWidth="1"/>
    <col min="1285" max="1285" width="52.28515625" style="11" customWidth="1"/>
    <col min="1286" max="1536" width="9.140625" style="11"/>
    <col min="1537" max="1538" width="7.7109375" style="11" customWidth="1"/>
    <col min="1539" max="1539" width="140.7109375" style="11" customWidth="1"/>
    <col min="1540" max="1540" width="25.5703125" style="11" customWidth="1"/>
    <col min="1541" max="1541" width="52.28515625" style="11" customWidth="1"/>
    <col min="1542" max="1792" width="9.140625" style="11"/>
    <col min="1793" max="1794" width="7.7109375" style="11" customWidth="1"/>
    <col min="1795" max="1795" width="140.7109375" style="11" customWidth="1"/>
    <col min="1796" max="1796" width="25.5703125" style="11" customWidth="1"/>
    <col min="1797" max="1797" width="52.28515625" style="11" customWidth="1"/>
    <col min="1798" max="2048" width="9.140625" style="11"/>
    <col min="2049" max="2050" width="7.7109375" style="11" customWidth="1"/>
    <col min="2051" max="2051" width="140.7109375" style="11" customWidth="1"/>
    <col min="2052" max="2052" width="25.5703125" style="11" customWidth="1"/>
    <col min="2053" max="2053" width="52.28515625" style="11" customWidth="1"/>
    <col min="2054" max="2304" width="9.140625" style="11"/>
    <col min="2305" max="2306" width="7.7109375" style="11" customWidth="1"/>
    <col min="2307" max="2307" width="140.7109375" style="11" customWidth="1"/>
    <col min="2308" max="2308" width="25.5703125" style="11" customWidth="1"/>
    <col min="2309" max="2309" width="52.28515625" style="11" customWidth="1"/>
    <col min="2310" max="2560" width="9.140625" style="11"/>
    <col min="2561" max="2562" width="7.7109375" style="11" customWidth="1"/>
    <col min="2563" max="2563" width="140.7109375" style="11" customWidth="1"/>
    <col min="2564" max="2564" width="25.5703125" style="11" customWidth="1"/>
    <col min="2565" max="2565" width="52.28515625" style="11" customWidth="1"/>
    <col min="2566" max="2816" width="9.140625" style="11"/>
    <col min="2817" max="2818" width="7.7109375" style="11" customWidth="1"/>
    <col min="2819" max="2819" width="140.7109375" style="11" customWidth="1"/>
    <col min="2820" max="2820" width="25.5703125" style="11" customWidth="1"/>
    <col min="2821" max="2821" width="52.28515625" style="11" customWidth="1"/>
    <col min="2822" max="3072" width="9.140625" style="11"/>
    <col min="3073" max="3074" width="7.7109375" style="11" customWidth="1"/>
    <col min="3075" max="3075" width="140.7109375" style="11" customWidth="1"/>
    <col min="3076" max="3076" width="25.5703125" style="11" customWidth="1"/>
    <col min="3077" max="3077" width="52.28515625" style="11" customWidth="1"/>
    <col min="3078" max="3328" width="9.140625" style="11"/>
    <col min="3329" max="3330" width="7.7109375" style="11" customWidth="1"/>
    <col min="3331" max="3331" width="140.7109375" style="11" customWidth="1"/>
    <col min="3332" max="3332" width="25.5703125" style="11" customWidth="1"/>
    <col min="3333" max="3333" width="52.28515625" style="11" customWidth="1"/>
    <col min="3334" max="3584" width="9.140625" style="11"/>
    <col min="3585" max="3586" width="7.7109375" style="11" customWidth="1"/>
    <col min="3587" max="3587" width="140.7109375" style="11" customWidth="1"/>
    <col min="3588" max="3588" width="25.5703125" style="11" customWidth="1"/>
    <col min="3589" max="3589" width="52.28515625" style="11" customWidth="1"/>
    <col min="3590" max="3840" width="9.140625" style="11"/>
    <col min="3841" max="3842" width="7.7109375" style="11" customWidth="1"/>
    <col min="3843" max="3843" width="140.7109375" style="11" customWidth="1"/>
    <col min="3844" max="3844" width="25.5703125" style="11" customWidth="1"/>
    <col min="3845" max="3845" width="52.28515625" style="11" customWidth="1"/>
    <col min="3846" max="4096" width="9.140625" style="11"/>
    <col min="4097" max="4098" width="7.7109375" style="11" customWidth="1"/>
    <col min="4099" max="4099" width="140.7109375" style="11" customWidth="1"/>
    <col min="4100" max="4100" width="25.5703125" style="11" customWidth="1"/>
    <col min="4101" max="4101" width="52.28515625" style="11" customWidth="1"/>
    <col min="4102" max="4352" width="9.140625" style="11"/>
    <col min="4353" max="4354" width="7.7109375" style="11" customWidth="1"/>
    <col min="4355" max="4355" width="140.7109375" style="11" customWidth="1"/>
    <col min="4356" max="4356" width="25.5703125" style="11" customWidth="1"/>
    <col min="4357" max="4357" width="52.28515625" style="11" customWidth="1"/>
    <col min="4358" max="4608" width="9.140625" style="11"/>
    <col min="4609" max="4610" width="7.7109375" style="11" customWidth="1"/>
    <col min="4611" max="4611" width="140.7109375" style="11" customWidth="1"/>
    <col min="4612" max="4612" width="25.5703125" style="11" customWidth="1"/>
    <col min="4613" max="4613" width="52.28515625" style="11" customWidth="1"/>
    <col min="4614" max="4864" width="9.140625" style="11"/>
    <col min="4865" max="4866" width="7.7109375" style="11" customWidth="1"/>
    <col min="4867" max="4867" width="140.7109375" style="11" customWidth="1"/>
    <col min="4868" max="4868" width="25.5703125" style="11" customWidth="1"/>
    <col min="4869" max="4869" width="52.28515625" style="11" customWidth="1"/>
    <col min="4870" max="5120" width="9.140625" style="11"/>
    <col min="5121" max="5122" width="7.7109375" style="11" customWidth="1"/>
    <col min="5123" max="5123" width="140.7109375" style="11" customWidth="1"/>
    <col min="5124" max="5124" width="25.5703125" style="11" customWidth="1"/>
    <col min="5125" max="5125" width="52.28515625" style="11" customWidth="1"/>
    <col min="5126" max="5376" width="9.140625" style="11"/>
    <col min="5377" max="5378" width="7.7109375" style="11" customWidth="1"/>
    <col min="5379" max="5379" width="140.7109375" style="11" customWidth="1"/>
    <col min="5380" max="5380" width="25.5703125" style="11" customWidth="1"/>
    <col min="5381" max="5381" width="52.28515625" style="11" customWidth="1"/>
    <col min="5382" max="5632" width="9.140625" style="11"/>
    <col min="5633" max="5634" width="7.7109375" style="11" customWidth="1"/>
    <col min="5635" max="5635" width="140.7109375" style="11" customWidth="1"/>
    <col min="5636" max="5636" width="25.5703125" style="11" customWidth="1"/>
    <col min="5637" max="5637" width="52.28515625" style="11" customWidth="1"/>
    <col min="5638" max="5888" width="9.140625" style="11"/>
    <col min="5889" max="5890" width="7.7109375" style="11" customWidth="1"/>
    <col min="5891" max="5891" width="140.7109375" style="11" customWidth="1"/>
    <col min="5892" max="5892" width="25.5703125" style="11" customWidth="1"/>
    <col min="5893" max="5893" width="52.28515625" style="11" customWidth="1"/>
    <col min="5894" max="6144" width="9.140625" style="11"/>
    <col min="6145" max="6146" width="7.7109375" style="11" customWidth="1"/>
    <col min="6147" max="6147" width="140.7109375" style="11" customWidth="1"/>
    <col min="6148" max="6148" width="25.5703125" style="11" customWidth="1"/>
    <col min="6149" max="6149" width="52.28515625" style="11" customWidth="1"/>
    <col min="6150" max="6400" width="9.140625" style="11"/>
    <col min="6401" max="6402" width="7.7109375" style="11" customWidth="1"/>
    <col min="6403" max="6403" width="140.7109375" style="11" customWidth="1"/>
    <col min="6404" max="6404" width="25.5703125" style="11" customWidth="1"/>
    <col min="6405" max="6405" width="52.28515625" style="11" customWidth="1"/>
    <col min="6406" max="6656" width="9.140625" style="11"/>
    <col min="6657" max="6658" width="7.7109375" style="11" customWidth="1"/>
    <col min="6659" max="6659" width="140.7109375" style="11" customWidth="1"/>
    <col min="6660" max="6660" width="25.5703125" style="11" customWidth="1"/>
    <col min="6661" max="6661" width="52.28515625" style="11" customWidth="1"/>
    <col min="6662" max="6912" width="9.140625" style="11"/>
    <col min="6913" max="6914" width="7.7109375" style="11" customWidth="1"/>
    <col min="6915" max="6915" width="140.7109375" style="11" customWidth="1"/>
    <col min="6916" max="6916" width="25.5703125" style="11" customWidth="1"/>
    <col min="6917" max="6917" width="52.28515625" style="11" customWidth="1"/>
    <col min="6918" max="7168" width="9.140625" style="11"/>
    <col min="7169" max="7170" width="7.7109375" style="11" customWidth="1"/>
    <col min="7171" max="7171" width="140.7109375" style="11" customWidth="1"/>
    <col min="7172" max="7172" width="25.5703125" style="11" customWidth="1"/>
    <col min="7173" max="7173" width="52.28515625" style="11" customWidth="1"/>
    <col min="7174" max="7424" width="9.140625" style="11"/>
    <col min="7425" max="7426" width="7.7109375" style="11" customWidth="1"/>
    <col min="7427" max="7427" width="140.7109375" style="11" customWidth="1"/>
    <col min="7428" max="7428" width="25.5703125" style="11" customWidth="1"/>
    <col min="7429" max="7429" width="52.28515625" style="11" customWidth="1"/>
    <col min="7430" max="7680" width="9.140625" style="11"/>
    <col min="7681" max="7682" width="7.7109375" style="11" customWidth="1"/>
    <col min="7683" max="7683" width="140.7109375" style="11" customWidth="1"/>
    <col min="7684" max="7684" width="25.5703125" style="11" customWidth="1"/>
    <col min="7685" max="7685" width="52.28515625" style="11" customWidth="1"/>
    <col min="7686" max="7936" width="9.140625" style="11"/>
    <col min="7937" max="7938" width="7.7109375" style="11" customWidth="1"/>
    <col min="7939" max="7939" width="140.7109375" style="11" customWidth="1"/>
    <col min="7940" max="7940" width="25.5703125" style="11" customWidth="1"/>
    <col min="7941" max="7941" width="52.28515625" style="11" customWidth="1"/>
    <col min="7942" max="8192" width="9.140625" style="11"/>
    <col min="8193" max="8194" width="7.7109375" style="11" customWidth="1"/>
    <col min="8195" max="8195" width="140.7109375" style="11" customWidth="1"/>
    <col min="8196" max="8196" width="25.5703125" style="11" customWidth="1"/>
    <col min="8197" max="8197" width="52.28515625" style="11" customWidth="1"/>
    <col min="8198" max="8448" width="9.140625" style="11"/>
    <col min="8449" max="8450" width="7.7109375" style="11" customWidth="1"/>
    <col min="8451" max="8451" width="140.7109375" style="11" customWidth="1"/>
    <col min="8452" max="8452" width="25.5703125" style="11" customWidth="1"/>
    <col min="8453" max="8453" width="52.28515625" style="11" customWidth="1"/>
    <col min="8454" max="8704" width="9.140625" style="11"/>
    <col min="8705" max="8706" width="7.7109375" style="11" customWidth="1"/>
    <col min="8707" max="8707" width="140.7109375" style="11" customWidth="1"/>
    <col min="8708" max="8708" width="25.5703125" style="11" customWidth="1"/>
    <col min="8709" max="8709" width="52.28515625" style="11" customWidth="1"/>
    <col min="8710" max="8960" width="9.140625" style="11"/>
    <col min="8961" max="8962" width="7.7109375" style="11" customWidth="1"/>
    <col min="8963" max="8963" width="140.7109375" style="11" customWidth="1"/>
    <col min="8964" max="8964" width="25.5703125" style="11" customWidth="1"/>
    <col min="8965" max="8965" width="52.28515625" style="11" customWidth="1"/>
    <col min="8966" max="9216" width="9.140625" style="11"/>
    <col min="9217" max="9218" width="7.7109375" style="11" customWidth="1"/>
    <col min="9219" max="9219" width="140.7109375" style="11" customWidth="1"/>
    <col min="9220" max="9220" width="25.5703125" style="11" customWidth="1"/>
    <col min="9221" max="9221" width="52.28515625" style="11" customWidth="1"/>
    <col min="9222" max="9472" width="9.140625" style="11"/>
    <col min="9473" max="9474" width="7.7109375" style="11" customWidth="1"/>
    <col min="9475" max="9475" width="140.7109375" style="11" customWidth="1"/>
    <col min="9476" max="9476" width="25.5703125" style="11" customWidth="1"/>
    <col min="9477" max="9477" width="52.28515625" style="11" customWidth="1"/>
    <col min="9478" max="9728" width="9.140625" style="11"/>
    <col min="9729" max="9730" width="7.7109375" style="11" customWidth="1"/>
    <col min="9731" max="9731" width="140.7109375" style="11" customWidth="1"/>
    <col min="9732" max="9732" width="25.5703125" style="11" customWidth="1"/>
    <col min="9733" max="9733" width="52.28515625" style="11" customWidth="1"/>
    <col min="9734" max="9984" width="9.140625" style="11"/>
    <col min="9985" max="9986" width="7.7109375" style="11" customWidth="1"/>
    <col min="9987" max="9987" width="140.7109375" style="11" customWidth="1"/>
    <col min="9988" max="9988" width="25.5703125" style="11" customWidth="1"/>
    <col min="9989" max="9989" width="52.28515625" style="11" customWidth="1"/>
    <col min="9990" max="10240" width="9.140625" style="11"/>
    <col min="10241" max="10242" width="7.7109375" style="11" customWidth="1"/>
    <col min="10243" max="10243" width="140.7109375" style="11" customWidth="1"/>
    <col min="10244" max="10244" width="25.5703125" style="11" customWidth="1"/>
    <col min="10245" max="10245" width="52.28515625" style="11" customWidth="1"/>
    <col min="10246" max="10496" width="9.140625" style="11"/>
    <col min="10497" max="10498" width="7.7109375" style="11" customWidth="1"/>
    <col min="10499" max="10499" width="140.7109375" style="11" customWidth="1"/>
    <col min="10500" max="10500" width="25.5703125" style="11" customWidth="1"/>
    <col min="10501" max="10501" width="52.28515625" style="11" customWidth="1"/>
    <col min="10502" max="10752" width="9.140625" style="11"/>
    <col min="10753" max="10754" width="7.7109375" style="11" customWidth="1"/>
    <col min="10755" max="10755" width="140.7109375" style="11" customWidth="1"/>
    <col min="10756" max="10756" width="25.5703125" style="11" customWidth="1"/>
    <col min="10757" max="10757" width="52.28515625" style="11" customWidth="1"/>
    <col min="10758" max="11008" width="9.140625" style="11"/>
    <col min="11009" max="11010" width="7.7109375" style="11" customWidth="1"/>
    <col min="11011" max="11011" width="140.7109375" style="11" customWidth="1"/>
    <col min="11012" max="11012" width="25.5703125" style="11" customWidth="1"/>
    <col min="11013" max="11013" width="52.28515625" style="11" customWidth="1"/>
    <col min="11014" max="11264" width="9.140625" style="11"/>
    <col min="11265" max="11266" width="7.7109375" style="11" customWidth="1"/>
    <col min="11267" max="11267" width="140.7109375" style="11" customWidth="1"/>
    <col min="11268" max="11268" width="25.5703125" style="11" customWidth="1"/>
    <col min="11269" max="11269" width="52.28515625" style="11" customWidth="1"/>
    <col min="11270" max="11520" width="9.140625" style="11"/>
    <col min="11521" max="11522" width="7.7109375" style="11" customWidth="1"/>
    <col min="11523" max="11523" width="140.7109375" style="11" customWidth="1"/>
    <col min="11524" max="11524" width="25.5703125" style="11" customWidth="1"/>
    <col min="11525" max="11525" width="52.28515625" style="11" customWidth="1"/>
    <col min="11526" max="11776" width="9.140625" style="11"/>
    <col min="11777" max="11778" width="7.7109375" style="11" customWidth="1"/>
    <col min="11779" max="11779" width="140.7109375" style="11" customWidth="1"/>
    <col min="11780" max="11780" width="25.5703125" style="11" customWidth="1"/>
    <col min="11781" max="11781" width="52.28515625" style="11" customWidth="1"/>
    <col min="11782" max="12032" width="9.140625" style="11"/>
    <col min="12033" max="12034" width="7.7109375" style="11" customWidth="1"/>
    <col min="12035" max="12035" width="140.7109375" style="11" customWidth="1"/>
    <col min="12036" max="12036" width="25.5703125" style="11" customWidth="1"/>
    <col min="12037" max="12037" width="52.28515625" style="11" customWidth="1"/>
    <col min="12038" max="12288" width="9.140625" style="11"/>
    <col min="12289" max="12290" width="7.7109375" style="11" customWidth="1"/>
    <col min="12291" max="12291" width="140.7109375" style="11" customWidth="1"/>
    <col min="12292" max="12292" width="25.5703125" style="11" customWidth="1"/>
    <col min="12293" max="12293" width="52.28515625" style="11" customWidth="1"/>
    <col min="12294" max="12544" width="9.140625" style="11"/>
    <col min="12545" max="12546" width="7.7109375" style="11" customWidth="1"/>
    <col min="12547" max="12547" width="140.7109375" style="11" customWidth="1"/>
    <col min="12548" max="12548" width="25.5703125" style="11" customWidth="1"/>
    <col min="12549" max="12549" width="52.28515625" style="11" customWidth="1"/>
    <col min="12550" max="12800" width="9.140625" style="11"/>
    <col min="12801" max="12802" width="7.7109375" style="11" customWidth="1"/>
    <col min="12803" max="12803" width="140.7109375" style="11" customWidth="1"/>
    <col min="12804" max="12804" width="25.5703125" style="11" customWidth="1"/>
    <col min="12805" max="12805" width="52.28515625" style="11" customWidth="1"/>
    <col min="12806" max="13056" width="9.140625" style="11"/>
    <col min="13057" max="13058" width="7.7109375" style="11" customWidth="1"/>
    <col min="13059" max="13059" width="140.7109375" style="11" customWidth="1"/>
    <col min="13060" max="13060" width="25.5703125" style="11" customWidth="1"/>
    <col min="13061" max="13061" width="52.28515625" style="11" customWidth="1"/>
    <col min="13062" max="13312" width="9.140625" style="11"/>
    <col min="13313" max="13314" width="7.7109375" style="11" customWidth="1"/>
    <col min="13315" max="13315" width="140.7109375" style="11" customWidth="1"/>
    <col min="13316" max="13316" width="25.5703125" style="11" customWidth="1"/>
    <col min="13317" max="13317" width="52.28515625" style="11" customWidth="1"/>
    <col min="13318" max="13568" width="9.140625" style="11"/>
    <col min="13569" max="13570" width="7.7109375" style="11" customWidth="1"/>
    <col min="13571" max="13571" width="140.7109375" style="11" customWidth="1"/>
    <col min="13572" max="13572" width="25.5703125" style="11" customWidth="1"/>
    <col min="13573" max="13573" width="52.28515625" style="11" customWidth="1"/>
    <col min="13574" max="13824" width="9.140625" style="11"/>
    <col min="13825" max="13826" width="7.7109375" style="11" customWidth="1"/>
    <col min="13827" max="13827" width="140.7109375" style="11" customWidth="1"/>
    <col min="13828" max="13828" width="25.5703125" style="11" customWidth="1"/>
    <col min="13829" max="13829" width="52.28515625" style="11" customWidth="1"/>
    <col min="13830" max="14080" width="9.140625" style="11"/>
    <col min="14081" max="14082" width="7.7109375" style="11" customWidth="1"/>
    <col min="14083" max="14083" width="140.7109375" style="11" customWidth="1"/>
    <col min="14084" max="14084" width="25.5703125" style="11" customWidth="1"/>
    <col min="14085" max="14085" width="52.28515625" style="11" customWidth="1"/>
    <col min="14086" max="14336" width="9.140625" style="11"/>
    <col min="14337" max="14338" width="7.7109375" style="11" customWidth="1"/>
    <col min="14339" max="14339" width="140.7109375" style="11" customWidth="1"/>
    <col min="14340" max="14340" width="25.5703125" style="11" customWidth="1"/>
    <col min="14341" max="14341" width="52.28515625" style="11" customWidth="1"/>
    <col min="14342" max="14592" width="9.140625" style="11"/>
    <col min="14593" max="14594" width="7.7109375" style="11" customWidth="1"/>
    <col min="14595" max="14595" width="140.7109375" style="11" customWidth="1"/>
    <col min="14596" max="14596" width="25.5703125" style="11" customWidth="1"/>
    <col min="14597" max="14597" width="52.28515625" style="11" customWidth="1"/>
    <col min="14598" max="14848" width="9.140625" style="11"/>
    <col min="14849" max="14850" width="7.7109375" style="11" customWidth="1"/>
    <col min="14851" max="14851" width="140.7109375" style="11" customWidth="1"/>
    <col min="14852" max="14852" width="25.5703125" style="11" customWidth="1"/>
    <col min="14853" max="14853" width="52.28515625" style="11" customWidth="1"/>
    <col min="14854" max="15104" width="9.140625" style="11"/>
    <col min="15105" max="15106" width="7.7109375" style="11" customWidth="1"/>
    <col min="15107" max="15107" width="140.7109375" style="11" customWidth="1"/>
    <col min="15108" max="15108" width="25.5703125" style="11" customWidth="1"/>
    <col min="15109" max="15109" width="52.28515625" style="11" customWidth="1"/>
    <col min="15110" max="15360" width="9.140625" style="11"/>
    <col min="15361" max="15362" width="7.7109375" style="11" customWidth="1"/>
    <col min="15363" max="15363" width="140.7109375" style="11" customWidth="1"/>
    <col min="15364" max="15364" width="25.5703125" style="11" customWidth="1"/>
    <col min="15365" max="15365" width="52.28515625" style="11" customWidth="1"/>
    <col min="15366" max="15616" width="9.140625" style="11"/>
    <col min="15617" max="15618" width="7.7109375" style="11" customWidth="1"/>
    <col min="15619" max="15619" width="140.7109375" style="11" customWidth="1"/>
    <col min="15620" max="15620" width="25.5703125" style="11" customWidth="1"/>
    <col min="15621" max="15621" width="52.28515625" style="11" customWidth="1"/>
    <col min="15622" max="15872" width="9.140625" style="11"/>
    <col min="15873" max="15874" width="7.7109375" style="11" customWidth="1"/>
    <col min="15875" max="15875" width="140.7109375" style="11" customWidth="1"/>
    <col min="15876" max="15876" width="25.5703125" style="11" customWidth="1"/>
    <col min="15877" max="15877" width="52.28515625" style="11" customWidth="1"/>
    <col min="15878" max="16128" width="9.140625" style="11"/>
    <col min="16129" max="16130" width="7.7109375" style="11" customWidth="1"/>
    <col min="16131" max="16131" width="140.7109375" style="11" customWidth="1"/>
    <col min="16132" max="16132" width="25.5703125" style="11" customWidth="1"/>
    <col min="16133" max="16133" width="52.28515625" style="11" customWidth="1"/>
    <col min="16134" max="16384" width="9.140625" style="11"/>
  </cols>
  <sheetData>
    <row r="1" spans="1:3" ht="60" customHeight="1" x14ac:dyDescent="0.25">
      <c r="A1" s="115" t="s">
        <v>91</v>
      </c>
      <c r="B1" s="115"/>
      <c r="C1" s="115"/>
    </row>
    <row r="2" spans="1:3" ht="19.5" customHeight="1" x14ac:dyDescent="0.25">
      <c r="A2" s="13" t="s">
        <v>215</v>
      </c>
    </row>
    <row r="3" spans="1:3" ht="12.75" customHeight="1" x14ac:dyDescent="0.25">
      <c r="A3" s="2" t="s">
        <v>92</v>
      </c>
    </row>
    <row r="4" spans="1:3" ht="12.75" customHeight="1" x14ac:dyDescent="0.25"/>
    <row r="5" spans="1:3" ht="12.75" customHeight="1" x14ac:dyDescent="0.25">
      <c r="B5" s="14" t="s">
        <v>107</v>
      </c>
    </row>
    <row r="6" spans="1:3" ht="12.75" customHeight="1" x14ac:dyDescent="0.25">
      <c r="B6" s="15" t="s">
        <v>108</v>
      </c>
    </row>
    <row r="7" spans="1:3" ht="12.75" customHeight="1" x14ac:dyDescent="0.25">
      <c r="A7" s="16"/>
      <c r="B7" s="24">
        <v>8.1</v>
      </c>
      <c r="C7" s="25" t="s">
        <v>113</v>
      </c>
    </row>
    <row r="8" spans="1:3" ht="12.75" customHeight="1" x14ac:dyDescent="0.25">
      <c r="A8" s="16"/>
      <c r="B8" s="24">
        <v>8.1999999999999993</v>
      </c>
      <c r="C8" s="25" t="s">
        <v>114</v>
      </c>
    </row>
    <row r="9" spans="1:3" ht="12.75" customHeight="1" x14ac:dyDescent="0.25">
      <c r="A9" s="16"/>
      <c r="B9" s="24">
        <v>8.3000000000000007</v>
      </c>
      <c r="C9" s="25" t="s">
        <v>115</v>
      </c>
    </row>
    <row r="10" spans="1:3" ht="12.75" customHeight="1" x14ac:dyDescent="0.25">
      <c r="A10" s="16"/>
      <c r="B10" s="24">
        <v>8.4</v>
      </c>
      <c r="C10" s="25" t="s">
        <v>116</v>
      </c>
    </row>
    <row r="11" spans="1:3" ht="12.75" customHeight="1" x14ac:dyDescent="0.25">
      <c r="A11" s="16"/>
      <c r="B11" s="24">
        <v>8.5</v>
      </c>
      <c r="C11" s="25" t="s">
        <v>117</v>
      </c>
    </row>
    <row r="12" spans="1:3" ht="12.75" customHeight="1" x14ac:dyDescent="0.25">
      <c r="B12" s="24">
        <v>8.6</v>
      </c>
      <c r="C12" s="25" t="s">
        <v>118</v>
      </c>
    </row>
    <row r="13" spans="1:3" ht="12.75" customHeight="1" x14ac:dyDescent="0.25">
      <c r="B13" s="24">
        <v>8.6999999999999993</v>
      </c>
      <c r="C13" s="25" t="s">
        <v>112</v>
      </c>
    </row>
    <row r="14" spans="1:3" ht="12.75" customHeight="1" x14ac:dyDescent="0.25">
      <c r="B14" s="24">
        <v>8.8000000000000007</v>
      </c>
      <c r="C14" s="25" t="s">
        <v>119</v>
      </c>
    </row>
    <row r="15" spans="1:3" ht="12.75" customHeight="1" x14ac:dyDescent="0.25">
      <c r="B15" s="24">
        <v>8.9</v>
      </c>
      <c r="C15" s="25" t="s">
        <v>120</v>
      </c>
    </row>
    <row r="16" spans="1:3" ht="12.75" customHeight="1" x14ac:dyDescent="0.25">
      <c r="B16" s="114" t="s">
        <v>208</v>
      </c>
      <c r="C16" s="25" t="s">
        <v>121</v>
      </c>
    </row>
    <row r="17" spans="2:3" ht="12.75" customHeight="1" x14ac:dyDescent="0.25">
      <c r="B17" s="24">
        <v>8.11</v>
      </c>
      <c r="C17" s="25" t="s">
        <v>122</v>
      </c>
    </row>
    <row r="18" spans="2:3" ht="12.75" customHeight="1" x14ac:dyDescent="0.25">
      <c r="B18" s="24">
        <v>8.1199999999999992</v>
      </c>
      <c r="C18" s="25" t="s">
        <v>123</v>
      </c>
    </row>
    <row r="19" spans="2:3" ht="12.75" customHeight="1" x14ac:dyDescent="0.25">
      <c r="B19" s="24">
        <v>8.1300000000000008</v>
      </c>
      <c r="C19" s="25" t="s">
        <v>124</v>
      </c>
    </row>
    <row r="20" spans="2:3" ht="12.75" customHeight="1" x14ac:dyDescent="0.25">
      <c r="B20" s="24">
        <v>8.14</v>
      </c>
      <c r="C20" s="25" t="s">
        <v>125</v>
      </c>
    </row>
    <row r="21" spans="2:3" ht="12.75" customHeight="1" x14ac:dyDescent="0.25">
      <c r="B21" s="24">
        <v>8.15</v>
      </c>
      <c r="C21" s="25" t="s">
        <v>126</v>
      </c>
    </row>
    <row r="22" spans="2:3" ht="12.75" customHeight="1" x14ac:dyDescent="0.25">
      <c r="B22" s="24">
        <v>8.16</v>
      </c>
      <c r="C22" s="25" t="s">
        <v>127</v>
      </c>
    </row>
    <row r="23" spans="2:3" ht="12.75" customHeight="1" x14ac:dyDescent="0.25">
      <c r="B23" s="24">
        <v>8.17</v>
      </c>
      <c r="C23" s="25" t="s">
        <v>128</v>
      </c>
    </row>
    <row r="24" spans="2:3" ht="12.75" customHeight="1" x14ac:dyDescent="0.25">
      <c r="B24" s="24">
        <v>8.18</v>
      </c>
      <c r="C24" s="25" t="s">
        <v>129</v>
      </c>
    </row>
    <row r="25" spans="2:3" ht="12.75" customHeight="1" x14ac:dyDescent="0.25">
      <c r="B25" s="24">
        <v>8.19</v>
      </c>
      <c r="C25" s="25" t="s">
        <v>130</v>
      </c>
    </row>
    <row r="26" spans="2:3" ht="12.75" customHeight="1" x14ac:dyDescent="0.25">
      <c r="B26" s="114" t="s">
        <v>209</v>
      </c>
      <c r="C26" s="25" t="s">
        <v>131</v>
      </c>
    </row>
    <row r="27" spans="2:3" ht="12.75" customHeight="1" x14ac:dyDescent="0.25">
      <c r="B27" s="24">
        <v>8.2100000000000009</v>
      </c>
      <c r="C27" s="25" t="s">
        <v>132</v>
      </c>
    </row>
    <row r="28" spans="2:3" ht="12.75" customHeight="1" x14ac:dyDescent="0.25">
      <c r="B28" s="24">
        <v>8.2200000000000006</v>
      </c>
      <c r="C28" s="25" t="s">
        <v>133</v>
      </c>
    </row>
    <row r="29" spans="2:3" ht="12.75" customHeight="1" x14ac:dyDescent="0.25">
      <c r="B29" s="24">
        <v>8.23</v>
      </c>
      <c r="C29" s="25" t="s">
        <v>134</v>
      </c>
    </row>
    <row r="30" spans="2:3" ht="12.75" customHeight="1" x14ac:dyDescent="0.25">
      <c r="B30" s="24">
        <v>8.24</v>
      </c>
      <c r="C30" s="25" t="s">
        <v>135</v>
      </c>
    </row>
    <row r="31" spans="2:3" ht="12.75" customHeight="1" x14ac:dyDescent="0.25">
      <c r="B31" s="24">
        <v>8.25</v>
      </c>
      <c r="C31" s="25" t="s">
        <v>136</v>
      </c>
    </row>
    <row r="32" spans="2:3" ht="12.75" customHeight="1" x14ac:dyDescent="0.25">
      <c r="B32" s="24">
        <v>8.26</v>
      </c>
      <c r="C32" s="25" t="s">
        <v>137</v>
      </c>
    </row>
    <row r="33" spans="2:3" ht="12.75" customHeight="1" x14ac:dyDescent="0.25">
      <c r="B33" s="24">
        <v>8.27</v>
      </c>
      <c r="C33" s="25" t="s">
        <v>138</v>
      </c>
    </row>
    <row r="34" spans="2:3" ht="12.75" customHeight="1" x14ac:dyDescent="0.25">
      <c r="B34" s="24">
        <v>8.2799999999999994</v>
      </c>
      <c r="C34" s="25" t="s">
        <v>139</v>
      </c>
    </row>
    <row r="35" spans="2:3" ht="12.75" customHeight="1" x14ac:dyDescent="0.25">
      <c r="B35" s="24">
        <v>8.2899999999999991</v>
      </c>
      <c r="C35" s="25" t="s">
        <v>140</v>
      </c>
    </row>
    <row r="36" spans="2:3" ht="12.75" customHeight="1" x14ac:dyDescent="0.25">
      <c r="B36" s="114" t="s">
        <v>210</v>
      </c>
      <c r="C36" s="25" t="s">
        <v>141</v>
      </c>
    </row>
    <row r="37" spans="2:3" ht="12.75" customHeight="1" x14ac:dyDescent="0.25">
      <c r="B37" s="24">
        <v>8.31</v>
      </c>
      <c r="C37" s="25" t="s">
        <v>142</v>
      </c>
    </row>
    <row r="38" spans="2:3" ht="12.75" customHeight="1" x14ac:dyDescent="0.25">
      <c r="B38" s="24">
        <v>8.32</v>
      </c>
      <c r="C38" s="25" t="s">
        <v>143</v>
      </c>
    </row>
    <row r="39" spans="2:3" ht="12.75" customHeight="1" x14ac:dyDescent="0.25">
      <c r="B39" s="24">
        <v>8.33</v>
      </c>
      <c r="C39" s="25" t="s">
        <v>144</v>
      </c>
    </row>
    <row r="40" spans="2:3" ht="12.75" customHeight="1" x14ac:dyDescent="0.25">
      <c r="B40" s="24">
        <v>8.34</v>
      </c>
      <c r="C40" s="25" t="s">
        <v>145</v>
      </c>
    </row>
    <row r="41" spans="2:3" ht="12.75" customHeight="1" x14ac:dyDescent="0.25">
      <c r="B41" s="24">
        <v>8.35</v>
      </c>
      <c r="C41" s="25" t="s">
        <v>146</v>
      </c>
    </row>
    <row r="42" spans="2:3" ht="12.75" customHeight="1" x14ac:dyDescent="0.25">
      <c r="B42" s="24">
        <v>8.36</v>
      </c>
      <c r="C42" s="25" t="s">
        <v>147</v>
      </c>
    </row>
    <row r="43" spans="2:3" ht="12.75" customHeight="1" x14ac:dyDescent="0.25">
      <c r="B43" s="24">
        <v>8.3699999999999992</v>
      </c>
      <c r="C43" s="25" t="s">
        <v>148</v>
      </c>
    </row>
    <row r="44" spans="2:3" ht="12.75" customHeight="1" x14ac:dyDescent="0.25">
      <c r="B44" s="24">
        <v>8.3800000000000008</v>
      </c>
      <c r="C44" s="25" t="s">
        <v>149</v>
      </c>
    </row>
    <row r="45" spans="2:3" ht="12.75" customHeight="1" x14ac:dyDescent="0.25">
      <c r="B45" s="24">
        <v>8.39</v>
      </c>
      <c r="C45" s="25" t="s">
        <v>150</v>
      </c>
    </row>
    <row r="46" spans="2:3" ht="12.75" customHeight="1" x14ac:dyDescent="0.25">
      <c r="B46" s="114" t="s">
        <v>211</v>
      </c>
      <c r="C46" s="25" t="s">
        <v>151</v>
      </c>
    </row>
    <row r="47" spans="2:3" ht="12.75" customHeight="1" x14ac:dyDescent="0.25">
      <c r="B47" s="24">
        <v>8.41</v>
      </c>
      <c r="C47" s="25" t="s">
        <v>152</v>
      </c>
    </row>
    <row r="48" spans="2:3" ht="12.75" customHeight="1" x14ac:dyDescent="0.25">
      <c r="B48" s="24">
        <v>8.42</v>
      </c>
      <c r="C48" s="25" t="s">
        <v>153</v>
      </c>
    </row>
    <row r="49" spans="2:3" ht="12.75" customHeight="1" x14ac:dyDescent="0.25">
      <c r="B49" s="24">
        <v>8.43</v>
      </c>
      <c r="C49" s="25" t="s">
        <v>154</v>
      </c>
    </row>
    <row r="50" spans="2:3" ht="12.75" customHeight="1" x14ac:dyDescent="0.25">
      <c r="B50" s="24">
        <v>8.44</v>
      </c>
      <c r="C50" s="25" t="s">
        <v>155</v>
      </c>
    </row>
    <row r="51" spans="2:3" ht="12.75" customHeight="1" x14ac:dyDescent="0.25">
      <c r="B51" s="24">
        <v>8.4499999999999993</v>
      </c>
      <c r="C51" s="25" t="s">
        <v>156</v>
      </c>
    </row>
    <row r="52" spans="2:3" ht="12.75" customHeight="1" x14ac:dyDescent="0.25">
      <c r="B52" s="24">
        <v>8.4600000000000009</v>
      </c>
      <c r="C52" s="25" t="s">
        <v>157</v>
      </c>
    </row>
    <row r="53" spans="2:3" ht="12.75" customHeight="1" x14ac:dyDescent="0.25">
      <c r="B53" s="24">
        <v>8.4700000000000006</v>
      </c>
      <c r="C53" s="25" t="s">
        <v>158</v>
      </c>
    </row>
    <row r="54" spans="2:3" ht="12.75" customHeight="1" x14ac:dyDescent="0.25">
      <c r="B54" s="24">
        <v>8.48</v>
      </c>
      <c r="C54" s="25" t="s">
        <v>159</v>
      </c>
    </row>
    <row r="55" spans="2:3" ht="12.75" customHeight="1" x14ac:dyDescent="0.25">
      <c r="B55" s="24">
        <v>8.49</v>
      </c>
      <c r="C55" s="25" t="s">
        <v>160</v>
      </c>
    </row>
    <row r="56" spans="2:3" ht="12.75" customHeight="1" x14ac:dyDescent="0.25">
      <c r="B56" s="114" t="s">
        <v>212</v>
      </c>
      <c r="C56" s="25" t="s">
        <v>161</v>
      </c>
    </row>
    <row r="57" spans="2:3" ht="12.75" customHeight="1" x14ac:dyDescent="0.25">
      <c r="B57" s="24">
        <v>8.51</v>
      </c>
      <c r="C57" s="25" t="s">
        <v>162</v>
      </c>
    </row>
    <row r="58" spans="2:3" ht="12.75" customHeight="1" x14ac:dyDescent="0.25">
      <c r="B58" s="24">
        <v>8.52</v>
      </c>
      <c r="C58" s="25" t="s">
        <v>163</v>
      </c>
    </row>
    <row r="59" spans="2:3" ht="12.75" customHeight="1" x14ac:dyDescent="0.25">
      <c r="B59" s="24">
        <v>8.5299999999999994</v>
      </c>
      <c r="C59" s="25" t="s">
        <v>164</v>
      </c>
    </row>
    <row r="60" spans="2:3" ht="12.75" customHeight="1" x14ac:dyDescent="0.25">
      <c r="B60" s="24">
        <v>8.5399999999999991</v>
      </c>
      <c r="C60" s="25" t="s">
        <v>165</v>
      </c>
    </row>
    <row r="61" spans="2:3" ht="12.75" customHeight="1" x14ac:dyDescent="0.25">
      <c r="B61" s="24">
        <v>8.5500000000000007</v>
      </c>
      <c r="C61" s="25" t="s">
        <v>166</v>
      </c>
    </row>
    <row r="62" spans="2:3" ht="12.75" customHeight="1" x14ac:dyDescent="0.25">
      <c r="B62" s="24">
        <v>8.56</v>
      </c>
      <c r="C62" s="25" t="s">
        <v>167</v>
      </c>
    </row>
    <row r="63" spans="2:3" ht="12.75" customHeight="1" x14ac:dyDescent="0.25">
      <c r="B63" s="24">
        <v>8.57</v>
      </c>
      <c r="C63" s="25" t="s">
        <v>168</v>
      </c>
    </row>
    <row r="64" spans="2:3" ht="12.75" customHeight="1" x14ac:dyDescent="0.25">
      <c r="B64" s="24">
        <v>8.58</v>
      </c>
      <c r="C64" s="25" t="s">
        <v>169</v>
      </c>
    </row>
    <row r="65" spans="2:3" ht="12.75" customHeight="1" x14ac:dyDescent="0.25">
      <c r="B65" s="24">
        <v>8.59</v>
      </c>
      <c r="C65" s="25" t="s">
        <v>170</v>
      </c>
    </row>
    <row r="66" spans="2:3" ht="12.75" customHeight="1" x14ac:dyDescent="0.25">
      <c r="B66" s="114" t="s">
        <v>213</v>
      </c>
      <c r="C66" s="25" t="s">
        <v>171</v>
      </c>
    </row>
    <row r="67" spans="2:3" ht="12.75" customHeight="1" x14ac:dyDescent="0.25">
      <c r="B67" s="24">
        <v>8.61</v>
      </c>
      <c r="C67" s="25" t="s">
        <v>190</v>
      </c>
    </row>
    <row r="68" spans="2:3" ht="12.75" customHeight="1" x14ac:dyDescent="0.25">
      <c r="B68" s="24">
        <v>8.6199999999999992</v>
      </c>
      <c r="C68" s="25" t="s">
        <v>172</v>
      </c>
    </row>
    <row r="69" spans="2:3" ht="12.75" customHeight="1" x14ac:dyDescent="0.25">
      <c r="B69" s="24">
        <v>8.6300000000000008</v>
      </c>
      <c r="C69" s="25" t="s">
        <v>173</v>
      </c>
    </row>
    <row r="70" spans="2:3" ht="12.75" customHeight="1" x14ac:dyDescent="0.25">
      <c r="B70" s="24">
        <v>8.64</v>
      </c>
      <c r="C70" s="25" t="s">
        <v>174</v>
      </c>
    </row>
    <row r="71" spans="2:3" ht="12.75" customHeight="1" x14ac:dyDescent="0.25">
      <c r="B71" s="24">
        <v>8.65</v>
      </c>
      <c r="C71" s="25" t="s">
        <v>175</v>
      </c>
    </row>
    <row r="72" spans="2:3" ht="12.75" customHeight="1" x14ac:dyDescent="0.25">
      <c r="B72" s="24">
        <v>8.66</v>
      </c>
      <c r="C72" s="25" t="s">
        <v>176</v>
      </c>
    </row>
    <row r="73" spans="2:3" ht="12.75" customHeight="1" x14ac:dyDescent="0.25">
      <c r="B73" s="24">
        <v>8.67</v>
      </c>
      <c r="C73" s="25" t="s">
        <v>177</v>
      </c>
    </row>
    <row r="74" spans="2:3" ht="12.75" customHeight="1" x14ac:dyDescent="0.25">
      <c r="B74" s="24">
        <v>8.68</v>
      </c>
      <c r="C74" s="25" t="s">
        <v>178</v>
      </c>
    </row>
    <row r="75" spans="2:3" ht="12.75" customHeight="1" x14ac:dyDescent="0.25">
      <c r="B75" s="24">
        <v>8.69</v>
      </c>
      <c r="C75" s="25" t="s">
        <v>179</v>
      </c>
    </row>
    <row r="76" spans="2:3" ht="12.75" customHeight="1" x14ac:dyDescent="0.25">
      <c r="B76" s="114" t="s">
        <v>214</v>
      </c>
      <c r="C76" s="25" t="s">
        <v>180</v>
      </c>
    </row>
    <row r="77" spans="2:3" ht="12.75" customHeight="1" x14ac:dyDescent="0.25">
      <c r="B77" s="24">
        <v>8.7100000000000009</v>
      </c>
      <c r="C77" s="25" t="s">
        <v>181</v>
      </c>
    </row>
    <row r="78" spans="2:3" ht="12.75" customHeight="1" x14ac:dyDescent="0.25">
      <c r="B78" s="24">
        <v>8.7200000000000006</v>
      </c>
      <c r="C78" s="25" t="s">
        <v>182</v>
      </c>
    </row>
    <row r="79" spans="2:3" ht="12.75" customHeight="1" x14ac:dyDescent="0.25">
      <c r="B79" s="24">
        <v>8.73</v>
      </c>
      <c r="C79" s="25" t="s">
        <v>183</v>
      </c>
    </row>
    <row r="80" spans="2:3" ht="12.75" customHeight="1" x14ac:dyDescent="0.25">
      <c r="B80" s="24">
        <v>8.74</v>
      </c>
      <c r="C80" s="25" t="s">
        <v>184</v>
      </c>
    </row>
    <row r="81" spans="2:3" ht="12.75" customHeight="1" x14ac:dyDescent="0.25">
      <c r="B81" s="24">
        <v>8.75</v>
      </c>
      <c r="C81" s="25" t="s">
        <v>185</v>
      </c>
    </row>
    <row r="82" spans="2:3" ht="12.75" customHeight="1" x14ac:dyDescent="0.25">
      <c r="B82" s="24">
        <v>8.76</v>
      </c>
      <c r="C82" s="25" t="s">
        <v>186</v>
      </c>
    </row>
    <row r="83" spans="2:3" ht="12.75" customHeight="1" x14ac:dyDescent="0.25">
      <c r="B83" s="24">
        <v>8.77</v>
      </c>
      <c r="C83" s="25" t="s">
        <v>187</v>
      </c>
    </row>
    <row r="84" spans="2:3" ht="12.75" customHeight="1" x14ac:dyDescent="0.25">
      <c r="B84" s="24">
        <v>8.7799999999999994</v>
      </c>
      <c r="C84" s="25" t="s">
        <v>188</v>
      </c>
    </row>
    <row r="85" spans="2:3" ht="12.75" customHeight="1" x14ac:dyDescent="0.25">
      <c r="B85" s="24">
        <v>8.7899999999999991</v>
      </c>
      <c r="C85" s="25" t="s">
        <v>189</v>
      </c>
    </row>
    <row r="86" spans="2:3" x14ac:dyDescent="0.25">
      <c r="B86" s="17"/>
      <c r="C86" s="18"/>
    </row>
    <row r="87" spans="2:3" x14ac:dyDescent="0.25">
      <c r="B87" s="12"/>
      <c r="C87" s="12"/>
    </row>
    <row r="88" spans="2:3" ht="15.75" x14ac:dyDescent="0.25">
      <c r="B88" s="19" t="s">
        <v>109</v>
      </c>
      <c r="C88" s="20"/>
    </row>
    <row r="89" spans="2:3" ht="15.75" x14ac:dyDescent="0.25">
      <c r="B89" s="14"/>
      <c r="C89" s="12"/>
    </row>
    <row r="90" spans="2:3" x14ac:dyDescent="0.25">
      <c r="B90" s="21"/>
      <c r="C90" s="12"/>
    </row>
    <row r="91" spans="2:3" x14ac:dyDescent="0.25">
      <c r="B91" s="21"/>
      <c r="C91" s="12"/>
    </row>
    <row r="92" spans="2:3" ht="15.75" x14ac:dyDescent="0.25">
      <c r="B92" s="22" t="s">
        <v>110</v>
      </c>
      <c r="C92" s="12"/>
    </row>
    <row r="93" spans="2:3" x14ac:dyDescent="0.25">
      <c r="B93" s="23"/>
      <c r="C93" s="23"/>
    </row>
    <row r="94" spans="2:3" x14ac:dyDescent="0.25">
      <c r="B94" s="116" t="s">
        <v>111</v>
      </c>
      <c r="C94" s="116"/>
    </row>
    <row r="95" spans="2:3" x14ac:dyDescent="0.25">
      <c r="B95" s="23"/>
      <c r="C95" s="23"/>
    </row>
    <row r="96" spans="2:3" x14ac:dyDescent="0.25">
      <c r="B96" s="23"/>
      <c r="C96" s="23"/>
    </row>
    <row r="97" spans="2:3" x14ac:dyDescent="0.25">
      <c r="B97" s="117" t="s">
        <v>106</v>
      </c>
      <c r="C97" s="117"/>
    </row>
  </sheetData>
  <mergeCells count="3">
    <mergeCell ref="A1:C1"/>
    <mergeCell ref="B94:C94"/>
    <mergeCell ref="B97:C97"/>
  </mergeCells>
  <hyperlinks>
    <hyperlink ref="B24:C24" r:id="rId1" display="© Commonwealth of Australia &lt;&lt;yyyy&gt;&gt;"/>
    <hyperlink ref="B88:C88" r:id="rId2" display="More information available from the ABS web site"/>
    <hyperlink ref="B97:C97" r:id="rId3" display="© Commonwealth of Australia &lt;&lt;yyyy&gt;&gt;"/>
    <hyperlink ref="B7" location="'Table 8.1'!A1" display="8.1"/>
    <hyperlink ref="B8" location="'Table 8.2'!A1" display="8.2"/>
    <hyperlink ref="B9" location="'Table 8.3'!A1" display="8.3"/>
    <hyperlink ref="B10" location="'Table 8.4'!A1" display="8.4"/>
    <hyperlink ref="B11" location="'Table 8.5'!A1" display="8.5"/>
    <hyperlink ref="B12" location="'Table 8.6'!A1" display="8.6"/>
    <hyperlink ref="B13" location="'Table 8.7'!A1" display="8.7"/>
    <hyperlink ref="B14" location="'Table 8.8'!A1" display="8.8"/>
    <hyperlink ref="B15" location="'Table 8.9'!A1" display="8.9"/>
    <hyperlink ref="B16" location="'Table 8.10'!A1" display="8.10"/>
    <hyperlink ref="B17" location="'Table 8.11'!A1" display="8.11"/>
    <hyperlink ref="B18" location="'Table 8.12'!A1" display="8.12"/>
    <hyperlink ref="B19" location="'Table 8.13'!A1" display="8.13"/>
    <hyperlink ref="B20" location="'Table 8.14'!A1" display="8.14"/>
    <hyperlink ref="B21" location="'Table 8.15'!A1" display="8.15"/>
    <hyperlink ref="B22" location="'Table 8.16'!A1" display="8.16"/>
    <hyperlink ref="B23" location="'Table 8.17'!A1" display="8.17"/>
    <hyperlink ref="B24" location="'Table 8.18'!A1" display="8.18"/>
    <hyperlink ref="B25" location="'Table 8.19'!A1" display="8.19"/>
    <hyperlink ref="B26" location="'Table 8.20'!A1" display="8.20"/>
    <hyperlink ref="B27" location="'Table 8.21'!A1" display="8.21"/>
    <hyperlink ref="B28" location="'Table 8.22'!A1" display="8.22"/>
    <hyperlink ref="B29" location="'Table 8.23'!A1" display="8.23"/>
    <hyperlink ref="B30" location="'Table 8.24'!A1" display="8.24"/>
    <hyperlink ref="B31" location="'Table 8.25'!A1" display="8.25"/>
    <hyperlink ref="B32" location="'Table 8.26'!A1" display="8.26"/>
    <hyperlink ref="B33" location="'Table 8.27'!A1" display="8.27"/>
    <hyperlink ref="B34" location="'Table 8.28'!A1" display="8.28"/>
    <hyperlink ref="B35" location="'Table 8.29'!A1" display="8.29"/>
    <hyperlink ref="B36" location="'Table 8.30'!A1" display="8.30"/>
    <hyperlink ref="B37" location="'Table 8.31'!A1" display="8.31"/>
    <hyperlink ref="B38" location="'Table 8.32'!A1" display="8.32"/>
    <hyperlink ref="B39" location="'Table 8.33'!A1" display="8.33"/>
    <hyperlink ref="B40" location="'Table 8.34'!A1" display="8.34"/>
    <hyperlink ref="B41" location="'Table 8.35'!A1" display="8.35"/>
    <hyperlink ref="B42" location="'Table 8.36'!A1" display="8.36"/>
    <hyperlink ref="B43" location="'Table 8.37'!A1" display="8.37"/>
    <hyperlink ref="B44" location="'Table 8.38'!A1" display="8.38"/>
    <hyperlink ref="B45" location="'Table 8.39'!A1" display="8.39"/>
    <hyperlink ref="B46" location="'Table 8.40'!A1" display="8.40"/>
    <hyperlink ref="B47" location="'Table 8.41'!A1" display="8.41"/>
    <hyperlink ref="B48" location="'Table 8.42'!A1" display="8.42"/>
    <hyperlink ref="B49" location="'Table 8.43'!A1" display="8.43"/>
    <hyperlink ref="B50" location="'Table 8.44'!A1" display="8.44"/>
    <hyperlink ref="B51" location="'Table 8.45'!A1" display="8.45"/>
    <hyperlink ref="B52" location="'Table 8.46'!A1" display="8.46"/>
    <hyperlink ref="B53" location="'Table 8.47'!A1" display="8.47"/>
    <hyperlink ref="B54" location="'Table 8.48'!A1" display="8.48"/>
    <hyperlink ref="B55" location="'Table 8.49'!A1" display="8.49"/>
    <hyperlink ref="B56" location="'Table 8.50'!A1" display="8.50"/>
    <hyperlink ref="B57" location="'Table 8.51'!A1" display="8.51"/>
    <hyperlink ref="B58" location="'Table 8.52'!A1" display="8.52"/>
    <hyperlink ref="B59" location="'Table 8.53'!A1" display="8.53"/>
    <hyperlink ref="B60" location="'Table 8.54'!A1" display="8.54"/>
    <hyperlink ref="B61" location="'Table 8.55'!A1" display="8.55"/>
    <hyperlink ref="B62" location="'Table 8.56'!A1" display="8.56"/>
    <hyperlink ref="B63" location="'Table 8.57'!A1" display="8.57"/>
    <hyperlink ref="B64" location="'Table 8.58'!A1" display="8.58"/>
    <hyperlink ref="B65" location="'Table 8.59'!A1" display="8.59"/>
    <hyperlink ref="B66" location="'Table 8.60'!A1" display="8.60"/>
    <hyperlink ref="B67" location="'Table 8.61'!A1" display="8.61"/>
    <hyperlink ref="B68" location="'Table 8.62'!A1" display="8.62"/>
    <hyperlink ref="B69" location="'Table 8.63'!A1" display="8.63"/>
    <hyperlink ref="B70" location="'Table 8.64'!A1" display="8.64"/>
    <hyperlink ref="B71" location="'Table 8.65'!A1" display="8.65"/>
    <hyperlink ref="B72" location="'Table 8.66'!A1" display="8.66"/>
    <hyperlink ref="B73" location="'Table 8.67'!A1" display="8.67"/>
    <hyperlink ref="B74" location="'Table 8.68'!A1" display="8.68"/>
    <hyperlink ref="B75" location="'Table 8.69'!A1" display="8.69"/>
    <hyperlink ref="B76" location="'Table 8.70'!A1" display="8.70"/>
    <hyperlink ref="B77" location="'Table 8.71'!A1" display="8.71"/>
    <hyperlink ref="B78" location="'Table 8.72'!A1" display="8.72"/>
    <hyperlink ref="B79" location="'Table 8.73'!A1" display="8.73"/>
    <hyperlink ref="B80" location="'Table 8.74'!A1" display="8.74"/>
    <hyperlink ref="B81" location="'Table 8.75'!A1" display="8.75"/>
    <hyperlink ref="B82" location="'Table 8.76'!A1" display="8.76"/>
    <hyperlink ref="B83" location="'Table 8.77'!A1" display="8.77"/>
    <hyperlink ref="B84" location="'Table 8.78'!A1" display="8.78"/>
    <hyperlink ref="B85" location="'Table 8.79'!A1" display="8.79"/>
  </hyperlinks>
  <pageMargins left="0.7" right="0.7" top="0.75" bottom="0.75" header="0.3" footer="0.3"/>
  <pageSetup paperSize="9" orientation="portrait" verticalDpi="0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7.42578125" style="113" bestFit="1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Boroondara</v>
      </c>
      <c r="T1" s="127"/>
      <c r="U1" s="127"/>
      <c r="V1" s="127"/>
      <c r="W1" s="127"/>
      <c r="X1" s="127"/>
      <c r="Y1" s="127" t="str">
        <f>Y3</f>
        <v>8.9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120</v>
      </c>
      <c r="V3" s="127"/>
      <c r="W3" s="127"/>
      <c r="X3" s="127"/>
      <c r="Y3" s="127" t="s">
        <v>224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8.9'!$Y$3&amp;" "&amp;'Table 8.9'!$U$3&amp;", "&amp;'State data for spotlight'!$C$3&amp;", "&amp;'Table 8.9'!$Y$2</f>
        <v>Table 8.9 Boroondara,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138065</v>
      </c>
      <c r="U4" s="129">
        <v>138088</v>
      </c>
      <c r="V4" s="129">
        <v>137477</v>
      </c>
      <c r="W4" s="129">
        <v>137428</v>
      </c>
      <c r="X4" s="129">
        <v>138236</v>
      </c>
      <c r="Y4" s="129">
        <v>142750</v>
      </c>
      <c r="Z4" s="127"/>
      <c r="AA4" s="127" t="str">
        <f>TEXT(Y4,"###,###")</f>
        <v>142,750</v>
      </c>
      <c r="AB4" s="127"/>
      <c r="AC4" s="127">
        <f t="shared" ref="AC4:AC9" si="0">Y4/X4-1</f>
        <v>3.265430133973779E-2</v>
      </c>
      <c r="AD4" s="127"/>
      <c r="AE4" s="127">
        <f>Y4/T4-1</f>
        <v>3.3933292289863415E-2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68669</v>
      </c>
      <c r="U5" s="129">
        <v>68549</v>
      </c>
      <c r="V5" s="129">
        <v>67819</v>
      </c>
      <c r="W5" s="129">
        <v>67534</v>
      </c>
      <c r="X5" s="129">
        <v>67809</v>
      </c>
      <c r="Y5" s="129">
        <v>69902</v>
      </c>
      <c r="Z5" s="127"/>
      <c r="AA5" s="127" t="str">
        <f>TEXT(Y5,"###,###")</f>
        <v>69,902</v>
      </c>
      <c r="AB5" s="127"/>
      <c r="AC5" s="127">
        <f t="shared" si="0"/>
        <v>3.0866109218540272E-2</v>
      </c>
      <c r="AD5" s="127"/>
      <c r="AE5" s="127">
        <f t="shared" ref="AE5:AE9" si="1">Y5/T5-1</f>
        <v>1.7955700534447949E-2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69396</v>
      </c>
      <c r="U6" s="129">
        <v>69538</v>
      </c>
      <c r="V6" s="129">
        <v>69658</v>
      </c>
      <c r="W6" s="129">
        <v>69894</v>
      </c>
      <c r="X6" s="129">
        <v>70427</v>
      </c>
      <c r="Y6" s="129">
        <v>72848</v>
      </c>
      <c r="Z6" s="127"/>
      <c r="AA6" s="127" t="str">
        <f>TEXT(Y6,"###,###")</f>
        <v>72,848</v>
      </c>
      <c r="AB6" s="127"/>
      <c r="AC6" s="127">
        <f t="shared" si="0"/>
        <v>3.4376020560296539E-2</v>
      </c>
      <c r="AD6" s="127"/>
      <c r="AE6" s="127">
        <f t="shared" si="1"/>
        <v>4.9743501066343843E-2</v>
      </c>
      <c r="AF6" s="127"/>
    </row>
    <row r="7" spans="1:32" ht="16.5" customHeight="1" thickBot="1" x14ac:dyDescent="0.3">
      <c r="A7" s="46" t="str">
        <f>"QUICK STATS for "&amp;'Table 8.9'!Y2&amp;"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97254</v>
      </c>
      <c r="U7" s="129">
        <v>97141</v>
      </c>
      <c r="V7" s="129">
        <v>96881</v>
      </c>
      <c r="W7" s="129">
        <v>96640</v>
      </c>
      <c r="X7" s="129">
        <v>97127</v>
      </c>
      <c r="Y7" s="129">
        <v>98967</v>
      </c>
      <c r="Z7" s="127"/>
      <c r="AA7" s="127" t="str">
        <f>TEXT(Y7,"###,###")</f>
        <v>98,967</v>
      </c>
      <c r="AB7" s="127"/>
      <c r="AC7" s="127">
        <f t="shared" si="0"/>
        <v>1.8944268843884782E-2</v>
      </c>
      <c r="AD7" s="127"/>
      <c r="AE7" s="127">
        <f t="shared" si="1"/>
        <v>1.7613671417114007E-2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142,750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8.9'!AA7</f>
        <v>98,967</v>
      </c>
      <c r="P8" s="51"/>
      <c r="S8" s="127" t="s">
        <v>96</v>
      </c>
      <c r="T8" s="127">
        <v>39373</v>
      </c>
      <c r="U8" s="127">
        <v>40164.22</v>
      </c>
      <c r="V8" s="127">
        <v>41104.800000000003</v>
      </c>
      <c r="W8" s="127">
        <v>43124</v>
      </c>
      <c r="X8" s="127">
        <v>45021.5</v>
      </c>
      <c r="Y8" s="127">
        <v>45830</v>
      </c>
      <c r="Z8" s="127"/>
      <c r="AA8" s="127" t="str">
        <f>TEXT(Y8,"$###,###")</f>
        <v>$45,830</v>
      </c>
      <c r="AB8" s="127"/>
      <c r="AC8" s="127">
        <f t="shared" si="0"/>
        <v>1.7958086691913788E-2</v>
      </c>
      <c r="AD8" s="127"/>
      <c r="AE8" s="127">
        <f t="shared" si="1"/>
        <v>0.16399563152414087</v>
      </c>
      <c r="AF8" s="127"/>
    </row>
    <row r="9" spans="1:32" x14ac:dyDescent="0.25">
      <c r="A9" s="55" t="s">
        <v>17</v>
      </c>
      <c r="B9" s="56"/>
      <c r="C9" s="57"/>
      <c r="D9" s="58">
        <f>'Table 8.9'!AC104</f>
        <v>75.318388791593691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49.765073206220258</v>
      </c>
      <c r="P9" s="59" t="s">
        <v>97</v>
      </c>
      <c r="S9" s="127" t="s">
        <v>9</v>
      </c>
      <c r="T9" s="127">
        <v>7464933715</v>
      </c>
      <c r="U9" s="127">
        <v>7612211819.3999996</v>
      </c>
      <c r="V9" s="127">
        <v>7844409004</v>
      </c>
      <c r="W9" s="127">
        <v>7965158179</v>
      </c>
      <c r="X9" s="127">
        <v>8314487117</v>
      </c>
      <c r="Y9" s="127">
        <v>8631493737</v>
      </c>
      <c r="Z9" s="127"/>
      <c r="AA9" s="127" t="str">
        <f>TEXT(Y9/1000000,"$#,###.0")&amp;" mil"</f>
        <v>$8,631.5 mil</v>
      </c>
      <c r="AB9" s="127"/>
      <c r="AC9" s="127">
        <f t="shared" si="0"/>
        <v>3.8127020408972756E-2</v>
      </c>
      <c r="AD9" s="127"/>
      <c r="AE9" s="127">
        <f t="shared" si="1"/>
        <v>0.15627198666960962</v>
      </c>
      <c r="AF9" s="127"/>
    </row>
    <row r="10" spans="1:32" x14ac:dyDescent="0.25">
      <c r="A10" s="55" t="s">
        <v>20</v>
      </c>
      <c r="B10" s="56"/>
      <c r="C10" s="57"/>
      <c r="D10" s="58">
        <f>'Table 8.9'!AC105</f>
        <v>17.154465849387041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50.234926793779742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92.612689078177581</v>
      </c>
      <c r="P11" s="59" t="s">
        <v>97</v>
      </c>
      <c r="S11" s="127" t="s">
        <v>32</v>
      </c>
      <c r="T11" s="129">
        <v>122219</v>
      </c>
      <c r="U11" s="129">
        <v>122308</v>
      </c>
      <c r="V11" s="129">
        <v>122079</v>
      </c>
      <c r="W11" s="129">
        <v>122532</v>
      </c>
      <c r="X11" s="129">
        <v>122838</v>
      </c>
      <c r="Y11" s="129">
        <v>127018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8.9'!AC108</f>
        <v>16.684413309982489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15.896207826851375</v>
      </c>
      <c r="P12" s="59" t="s">
        <v>97</v>
      </c>
      <c r="S12" s="127" t="s">
        <v>33</v>
      </c>
      <c r="T12" s="129">
        <v>15846</v>
      </c>
      <c r="U12" s="129">
        <v>15780</v>
      </c>
      <c r="V12" s="129">
        <v>15398</v>
      </c>
      <c r="W12" s="129">
        <v>14896</v>
      </c>
      <c r="X12" s="129">
        <v>15398</v>
      </c>
      <c r="Y12" s="129">
        <v>15732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8.9'!AC109</f>
        <v>13.161471103327496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8.9'!AA118</f>
        <v>41.5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8.9'!AC110</f>
        <v>20.352364273204905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17.275455454848586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8.9'!AC111</f>
        <v>42.274605954465848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82.724544545151417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849</v>
      </c>
      <c r="Z15" s="127"/>
      <c r="AA15" s="130">
        <f t="shared" ref="AA15:AA34" si="2">IF(Y15="np",0,Y15/$Y$34)</f>
        <v>5.9474605954465852E-3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308</v>
      </c>
      <c r="Z16" s="127"/>
      <c r="AA16" s="130">
        <f t="shared" si="2"/>
        <v>2.1576182136602453E-3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5101</v>
      </c>
      <c r="Z17" s="127"/>
      <c r="AA17" s="130">
        <f t="shared" si="2"/>
        <v>3.5733800350262697E-2</v>
      </c>
      <c r="AB17" s="127"/>
      <c r="AC17" s="127"/>
      <c r="AD17" s="127"/>
      <c r="AE17" s="127"/>
      <c r="AF17" s="127"/>
    </row>
    <row r="18" spans="1:32" x14ac:dyDescent="0.25">
      <c r="A18" s="85" t="str">
        <f>'Table 8.9'!$S$1&amp;" ("&amp;'Table 8.9'!$T$2&amp;" to "&amp;'Table 8.9'!$Y$2&amp;")"</f>
        <v>Boroondara (2011-12 to 2016-17)</v>
      </c>
      <c r="B18" s="85"/>
      <c r="C18" s="85"/>
      <c r="D18" s="85"/>
      <c r="E18" s="85"/>
      <c r="F18" s="85"/>
      <c r="G18" s="85" t="str">
        <f>'Table 8.9'!$S$1&amp;" ("&amp;'Table 8.9'!$T$2&amp;" to "&amp;'Table 8.9'!$Y$2&amp;")"</f>
        <v>Boroondara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729</v>
      </c>
      <c r="Z18" s="127"/>
      <c r="AA18" s="130">
        <f t="shared" si="2"/>
        <v>5.1068301225919441E-3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4617</v>
      </c>
      <c r="Z19" s="127"/>
      <c r="AA19" s="130">
        <f t="shared" si="2"/>
        <v>3.2343257443082314E-2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5974</v>
      </c>
      <c r="Z20" s="127"/>
      <c r="AA20" s="130">
        <f t="shared" si="2"/>
        <v>4.1849387040280212E-2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11689</v>
      </c>
      <c r="Z21" s="127"/>
      <c r="AA21" s="130">
        <f t="shared" si="2"/>
        <v>8.1884413309982487E-2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9822</v>
      </c>
      <c r="Z22" s="127"/>
      <c r="AA22" s="130">
        <f t="shared" si="2"/>
        <v>6.8805604203152362E-2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2429</v>
      </c>
      <c r="Z23" s="127"/>
      <c r="AA23" s="130">
        <f t="shared" si="2"/>
        <v>1.7015761821366025E-2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3610</v>
      </c>
      <c r="Z24" s="127"/>
      <c r="AA24" s="130">
        <f t="shared" si="2"/>
        <v>2.5288966725043781E-2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8314</v>
      </c>
      <c r="Z25" s="127"/>
      <c r="AA25" s="130">
        <f t="shared" si="2"/>
        <v>5.8241681260945706E-2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3175</v>
      </c>
      <c r="Z26" s="127"/>
      <c r="AA26" s="130">
        <f t="shared" si="2"/>
        <v>2.2241681260945709E-2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18725</v>
      </c>
      <c r="Z27" s="127"/>
      <c r="AA27" s="130">
        <f t="shared" si="2"/>
        <v>0.13117338003502627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10171</v>
      </c>
      <c r="Z28" s="127"/>
      <c r="AA28" s="130">
        <f t="shared" si="2"/>
        <v>7.1250437828371274E-2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5386</v>
      </c>
      <c r="Z29" s="127"/>
      <c r="AA29" s="130">
        <f t="shared" si="2"/>
        <v>3.7730297723292471E-2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14819</v>
      </c>
      <c r="Z30" s="127"/>
      <c r="AA30" s="130">
        <f t="shared" si="2"/>
        <v>0.1038108581436077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8.9'!Y2&amp;")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18584</v>
      </c>
      <c r="Z31" s="127"/>
      <c r="AA31" s="130">
        <f t="shared" si="2"/>
        <v>0.13018563922942206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3439</v>
      </c>
      <c r="Z32" s="127"/>
      <c r="AA32" s="130">
        <f t="shared" si="2"/>
        <v>2.4091068301225919E-2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3610</v>
      </c>
      <c r="Z33" s="127"/>
      <c r="AA33" s="130">
        <f t="shared" si="2"/>
        <v>2.5288966725043781E-2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142750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81236</v>
      </c>
      <c r="U37" s="127">
        <v>80646</v>
      </c>
      <c r="V37" s="127">
        <v>80509</v>
      </c>
      <c r="W37" s="127">
        <v>80370</v>
      </c>
      <c r="X37" s="127">
        <v>81047</v>
      </c>
      <c r="Y37" s="127">
        <v>81870</v>
      </c>
      <c r="Z37" s="127"/>
      <c r="AA37" s="127" t="str">
        <f>TEXT(Y37,"###,###")</f>
        <v>81,870</v>
      </c>
      <c r="AB37" s="127"/>
      <c r="AC37" s="127">
        <f>Y37/X37-1</f>
        <v>1.0154601650893991E-2</v>
      </c>
      <c r="AD37" s="127"/>
      <c r="AE37" s="127">
        <f>Y37/T37-1</f>
        <v>7.8044216849673109E-3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16018</v>
      </c>
      <c r="U38" s="127">
        <v>16495</v>
      </c>
      <c r="V38" s="127">
        <v>16372</v>
      </c>
      <c r="W38" s="127">
        <v>16270</v>
      </c>
      <c r="X38" s="127">
        <v>16080</v>
      </c>
      <c r="Y38" s="127">
        <v>17097</v>
      </c>
      <c r="Z38" s="127"/>
      <c r="AA38" s="127" t="str">
        <f>TEXT(Y38,"###,###")</f>
        <v>17,097</v>
      </c>
      <c r="AB38" s="127"/>
      <c r="AC38" s="127">
        <f>Y38/X38-1</f>
        <v>6.3246268656716342E-2</v>
      </c>
      <c r="AD38" s="127"/>
      <c r="AE38" s="127">
        <f>Y38/T38-1</f>
        <v>6.7361718067174392E-2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97254</v>
      </c>
      <c r="U40" s="127">
        <v>97141</v>
      </c>
      <c r="V40" s="127">
        <v>96881</v>
      </c>
      <c r="W40" s="127">
        <v>96640</v>
      </c>
      <c r="X40" s="127">
        <v>97127</v>
      </c>
      <c r="Y40" s="127">
        <v>98967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82.724544545151417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17.275455454848586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42</v>
      </c>
      <c r="Y44" s="129">
        <v>30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640</v>
      </c>
      <c r="Y45" s="129">
        <v>756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3727</v>
      </c>
      <c r="Y46" s="129">
        <v>3847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7633</v>
      </c>
      <c r="Y47" s="129">
        <v>8224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9278</v>
      </c>
      <c r="Y48" s="129">
        <v>9684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8.9'!S1&amp;" ("&amp;'Table 8.9'!Y2&amp;") *"</f>
        <v>Number of jobs by age and sex of job holders in Boroondara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7431</v>
      </c>
      <c r="Y49" s="129">
        <v>7640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6051</v>
      </c>
      <c r="Y50" s="129">
        <v>6274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5987</v>
      </c>
      <c r="Y51" s="129">
        <v>5981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6441</v>
      </c>
      <c r="Y52" s="129">
        <v>6486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6239</v>
      </c>
      <c r="Y53" s="129">
        <v>6263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5301</v>
      </c>
      <c r="Y54" s="129">
        <v>5457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3944</v>
      </c>
      <c r="Y55" s="129">
        <v>4041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2680</v>
      </c>
      <c r="Y56" s="129">
        <v>2681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1350</v>
      </c>
      <c r="Y57" s="129">
        <v>1510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547</v>
      </c>
      <c r="Y58" s="129">
        <v>560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285</v>
      </c>
      <c r="Y59" s="129">
        <v>254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227</v>
      </c>
      <c r="Y60" s="129">
        <v>210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67809</v>
      </c>
      <c r="Y61" s="129">
        <v>69902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42</v>
      </c>
      <c r="Y63" s="129">
        <v>34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8.9'!S1&amp;" ("&amp;'Table 8.9'!Y2&amp;") *"</f>
        <v>Number of employed persons per occupation of main job by sex in Boroondara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1028</v>
      </c>
      <c r="Y64" s="129">
        <v>1111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4160</v>
      </c>
      <c r="Y65" s="129">
        <v>4524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8213</v>
      </c>
      <c r="Y66" s="129">
        <v>8443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9768</v>
      </c>
      <c r="Y67" s="129">
        <v>10141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7244</v>
      </c>
      <c r="Y68" s="129">
        <v>7601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6101</v>
      </c>
      <c r="Y69" s="129">
        <v>6340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6354</v>
      </c>
      <c r="Y70" s="129">
        <v>6359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7125</v>
      </c>
      <c r="Y71" s="129">
        <v>7376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6767</v>
      </c>
      <c r="Y72" s="129">
        <v>6872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5593</v>
      </c>
      <c r="Y73" s="129">
        <v>5810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3904</v>
      </c>
      <c r="Y74" s="129">
        <v>4027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2244</v>
      </c>
      <c r="Y75" s="129">
        <v>2254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950</v>
      </c>
      <c r="Y76" s="129">
        <v>1040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394</v>
      </c>
      <c r="Y77" s="129">
        <v>422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233</v>
      </c>
      <c r="Y78" s="129">
        <v>218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312</v>
      </c>
      <c r="Y79" s="129">
        <v>276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70427</v>
      </c>
      <c r="Y80" s="129">
        <v>72848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8.9'!S1</f>
        <v>Boroondara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9249</v>
      </c>
      <c r="Y83" s="129">
        <v>9550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14217</v>
      </c>
      <c r="Y84" s="129">
        <v>14440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8.9'!AA4</f>
        <v>142,750</v>
      </c>
      <c r="D85" s="99">
        <f>'Table 8.9'!AC4</f>
        <v>3.265430133973779E-2</v>
      </c>
      <c r="E85" s="100">
        <f>'Table 8.9'!AC4</f>
        <v>3.265430133973779E-2</v>
      </c>
      <c r="F85" s="99">
        <f>'Table 8.9'!AE4</f>
        <v>3.3933292289863415E-2</v>
      </c>
      <c r="G85" s="100">
        <f>'Table 8.9'!AE4</f>
        <v>3.3933292289863415E-2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3069</v>
      </c>
      <c r="Y85" s="129">
        <v>3147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8.9'!AA5</f>
        <v>69,902</v>
      </c>
      <c r="D86" s="99">
        <f>'Table 8.9'!AC5</f>
        <v>3.0866109218540272E-2</v>
      </c>
      <c r="E86" s="100">
        <f>'Table 8.9'!AC5</f>
        <v>3.0866109218540272E-2</v>
      </c>
      <c r="F86" s="99">
        <f>'Table 8.9'!AE5</f>
        <v>1.7955700534447949E-2</v>
      </c>
      <c r="G86" s="100">
        <f>'Table 8.9'!AE5</f>
        <v>1.7955700534447949E-2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2350</v>
      </c>
      <c r="Y86" s="129">
        <v>2474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8.9'!AA6</f>
        <v>72,848</v>
      </c>
      <c r="D87" s="99">
        <f>'Table 8.9'!AC6</f>
        <v>3.4376020560296539E-2</v>
      </c>
      <c r="E87" s="100">
        <f>'Table 8.9'!AC6</f>
        <v>3.4376020560296539E-2</v>
      </c>
      <c r="F87" s="99">
        <f>'Table 8.9'!AE6</f>
        <v>4.9743501066343843E-2</v>
      </c>
      <c r="G87" s="100">
        <f>'Table 8.9'!AE6</f>
        <v>4.9743501066343843E-2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3451</v>
      </c>
      <c r="Y87" s="129">
        <v>3650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8.9'!AA7</f>
        <v>98,967</v>
      </c>
      <c r="D88" s="99">
        <f>'Table 8.9'!AC7</f>
        <v>1.8944268843884782E-2</v>
      </c>
      <c r="E88" s="100">
        <f>'Table 8.9'!AC7</f>
        <v>1.8944268843884782E-2</v>
      </c>
      <c r="F88" s="99">
        <f>'Table 8.9'!AE7</f>
        <v>1.7613671417114007E-2</v>
      </c>
      <c r="G88" s="100">
        <f>'Table 8.9'!AE7</f>
        <v>1.7613671417114007E-2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2968</v>
      </c>
      <c r="Y88" s="129">
        <v>3141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8.9'!AA37</f>
        <v>81,870</v>
      </c>
      <c r="D89" s="99">
        <f>'Table 8.9'!AC37</f>
        <v>1.0154601650893991E-2</v>
      </c>
      <c r="E89" s="100">
        <f>'Table 8.9'!AC37</f>
        <v>1.0154601650893991E-2</v>
      </c>
      <c r="F89" s="99">
        <f>'Table 8.9'!AE37</f>
        <v>7.8044216849673109E-3</v>
      </c>
      <c r="G89" s="100">
        <f>'Table 8.9'!AE37</f>
        <v>7.8044216849673109E-3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728</v>
      </c>
      <c r="Y89" s="129">
        <v>800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8.9'!AA38</f>
        <v>17,097</v>
      </c>
      <c r="D90" s="99">
        <f>'Table 8.9'!AC38</f>
        <v>6.3246268656716342E-2</v>
      </c>
      <c r="E90" s="100">
        <f>'Table 8.9'!AC38</f>
        <v>6.3246268656716342E-2</v>
      </c>
      <c r="F90" s="99">
        <f>'Table 8.9'!AE38</f>
        <v>6.7361718067174392E-2</v>
      </c>
      <c r="G90" s="100">
        <f>'Table 8.9'!AE38</f>
        <v>6.7361718067174392E-2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1722</v>
      </c>
      <c r="Y90" s="129">
        <v>1838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8.9'!AA114</f>
        <v>7,542</v>
      </c>
      <c r="D91" s="99">
        <f>'Table 8.9'!AC114</f>
        <v>7.7428571428571402E-2</v>
      </c>
      <c r="E91" s="100">
        <f>'Table 8.9'!AC114</f>
        <v>7.7428571428571402E-2</v>
      </c>
      <c r="F91" s="99">
        <f>'Table 8.9'!AE114</f>
        <v>7.1002556092019331E-2</v>
      </c>
      <c r="G91" s="100">
        <f>'Table 8.9'!AE114</f>
        <v>7.1002556092019331E-2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48480</v>
      </c>
      <c r="Y91" s="129">
        <v>49251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8.9'!AA115</f>
        <v>9,555</v>
      </c>
      <c r="D92" s="99">
        <f>'Table 8.9'!AC115</f>
        <v>5.2081039418630182E-2</v>
      </c>
      <c r="E92" s="100">
        <f>'Table 8.9'!AC115</f>
        <v>5.2081039418630182E-2</v>
      </c>
      <c r="F92" s="99">
        <f>'Table 8.9'!AE115</f>
        <v>6.426821118289161E-2</v>
      </c>
      <c r="G92" s="100">
        <f>'Table 8.9'!AE115</f>
        <v>6.426821118289161E-2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8.9'!AA8</f>
        <v>$45,830</v>
      </c>
      <c r="D93" s="99">
        <f>'Table 8.9'!AC8</f>
        <v>1.7958086691913788E-2</v>
      </c>
      <c r="E93" s="100">
        <f>'Table 8.9'!AC8</f>
        <v>1.7958086691913788E-2</v>
      </c>
      <c r="F93" s="99">
        <f>'Table 8.9'!AE8</f>
        <v>0.16399563152414087</v>
      </c>
      <c r="G93" s="100">
        <f>'Table 8.9'!AE8</f>
        <v>0.16399563152414087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5606</v>
      </c>
      <c r="Y93" s="129">
        <v>5991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8.9'!AA9</f>
        <v>$8,631.5 mil</v>
      </c>
      <c r="D94" s="99">
        <f>'Table 8.9'!AC9</f>
        <v>3.8127020408972756E-2</v>
      </c>
      <c r="E94" s="100">
        <f>'Table 8.9'!AC9</f>
        <v>3.8127020408972756E-2</v>
      </c>
      <c r="F94" s="99">
        <f>'Table 8.9'!AE9</f>
        <v>0.15627198666960962</v>
      </c>
      <c r="G94" s="100">
        <f>'Table 8.9'!AE9</f>
        <v>0.15627198666960962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15339</v>
      </c>
      <c r="Y94" s="129">
        <v>15811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867</v>
      </c>
      <c r="Y95" s="129">
        <v>860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3492</v>
      </c>
      <c r="Y96" s="129">
        <v>3751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8486</v>
      </c>
      <c r="Y97" s="129">
        <v>8710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4009</v>
      </c>
      <c r="Y98" s="129">
        <v>4127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115</v>
      </c>
      <c r="Y99" s="129">
        <v>122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809</v>
      </c>
      <c r="Y100" s="129">
        <v>881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48647</v>
      </c>
      <c r="Y101" s="129">
        <v>49716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100128</v>
      </c>
      <c r="Y104" s="127">
        <v>107517</v>
      </c>
      <c r="Z104" s="127"/>
      <c r="AA104" s="127" t="str">
        <f>TEXT(Y104,"###,###")</f>
        <v>107,517</v>
      </c>
      <c r="AB104" s="127"/>
      <c r="AC104" s="127">
        <f>Y104/($Y$4)*100</f>
        <v>75.318388791593691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25163</v>
      </c>
      <c r="Y105" s="127">
        <v>24488</v>
      </c>
      <c r="Z105" s="127"/>
      <c r="AA105" s="127" t="str">
        <f>TEXT(Y105,"###,###")</f>
        <v>24,488</v>
      </c>
      <c r="AB105" s="127"/>
      <c r="AC105" s="127">
        <f>Y105/($Y$4)*100</f>
        <v>17.154465849387041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125291</v>
      </c>
      <c r="Y106" s="127">
        <v>132005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21658</v>
      </c>
      <c r="Y108" s="127">
        <v>23817</v>
      </c>
      <c r="Z108" s="127"/>
      <c r="AA108" s="127" t="str">
        <f>TEXT(Y108,"###,###")</f>
        <v>23,817</v>
      </c>
      <c r="AB108" s="127"/>
      <c r="AC108" s="127">
        <f>Y108/($Y$4)*100</f>
        <v>16.684413309982489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17968</v>
      </c>
      <c r="Y109" s="127">
        <v>18788</v>
      </c>
      <c r="Z109" s="127"/>
      <c r="AA109" s="127" t="str">
        <f>TEXT(Y109,"###,###")</f>
        <v>18,788</v>
      </c>
      <c r="AB109" s="127"/>
      <c r="AC109" s="127">
        <f t="shared" ref="AC109:AC111" si="3">Y109/($Y$4)*100</f>
        <v>13.161471103327496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27824</v>
      </c>
      <c r="Y110" s="127">
        <v>29053</v>
      </c>
      <c r="Z110" s="127"/>
      <c r="AA110" s="127" t="str">
        <f>TEXT(Y110,"###,###")</f>
        <v>29,053</v>
      </c>
      <c r="AB110" s="127"/>
      <c r="AC110" s="127">
        <f t="shared" si="3"/>
        <v>20.352364273204905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57841</v>
      </c>
      <c r="Y111" s="127">
        <v>60347</v>
      </c>
      <c r="Z111" s="127"/>
      <c r="AA111" s="127" t="str">
        <f>TEXT(Y111,"###,###")</f>
        <v>60,347</v>
      </c>
      <c r="AB111" s="127"/>
      <c r="AC111" s="127">
        <f t="shared" si="3"/>
        <v>42.274605954465848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138236</v>
      </c>
      <c r="Y112" s="127">
        <v>142750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7042</v>
      </c>
      <c r="U114" s="127">
        <v>7306</v>
      </c>
      <c r="V114" s="127">
        <v>7157</v>
      </c>
      <c r="W114" s="127">
        <v>7170</v>
      </c>
      <c r="X114" s="127">
        <v>7000</v>
      </c>
      <c r="Y114" s="127">
        <v>7542</v>
      </c>
      <c r="Z114" s="127"/>
      <c r="AA114" s="127" t="str">
        <f>TEXT(Y114,"###,###")</f>
        <v>7,542</v>
      </c>
      <c r="AB114" s="127"/>
      <c r="AC114" s="127">
        <f>Y114/X114-1</f>
        <v>7.7428571428571402E-2</v>
      </c>
      <c r="AD114" s="127"/>
      <c r="AE114" s="127">
        <f>Y114/T114-1</f>
        <v>7.1002556092019331E-2</v>
      </c>
      <c r="AF114" s="127"/>
    </row>
    <row r="115" spans="19:32" x14ac:dyDescent="0.25">
      <c r="S115" s="127" t="s">
        <v>104</v>
      </c>
      <c r="T115" s="127">
        <v>8978</v>
      </c>
      <c r="U115" s="127">
        <v>9190</v>
      </c>
      <c r="V115" s="127">
        <v>9214</v>
      </c>
      <c r="W115" s="127">
        <v>9097</v>
      </c>
      <c r="X115" s="127">
        <v>9082</v>
      </c>
      <c r="Y115" s="127">
        <v>9555</v>
      </c>
      <c r="Z115" s="127"/>
      <c r="AA115" s="127" t="str">
        <f>TEXT(Y115,"###,###")</f>
        <v>9,555</v>
      </c>
      <c r="AB115" s="127"/>
      <c r="AC115" s="127">
        <f>Y115/X115-1</f>
        <v>5.2081039418630182E-2</v>
      </c>
      <c r="AD115" s="127"/>
      <c r="AE115" s="127">
        <f>Y115/T115-1</f>
        <v>6.426821118289161E-2</v>
      </c>
      <c r="AF115" s="127"/>
    </row>
    <row r="116" spans="19:32" x14ac:dyDescent="0.25">
      <c r="S116" s="127" t="s">
        <v>56</v>
      </c>
      <c r="T116" s="127">
        <v>16020</v>
      </c>
      <c r="U116" s="127">
        <v>16496</v>
      </c>
      <c r="V116" s="127">
        <v>16371</v>
      </c>
      <c r="W116" s="127">
        <v>16267</v>
      </c>
      <c r="X116" s="127">
        <v>16082</v>
      </c>
      <c r="Y116" s="127">
        <v>17097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43.51</v>
      </c>
      <c r="V118" s="127">
        <v>44.62</v>
      </c>
      <c r="W118" s="127">
        <v>38.619999999999997</v>
      </c>
      <c r="X118" s="127">
        <v>44.63</v>
      </c>
      <c r="Y118" s="127">
        <v>41.5</v>
      </c>
      <c r="Z118" s="127"/>
      <c r="AA118" s="127" t="str">
        <f>TEXT(Y118,"##.0")</f>
        <v>41.5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81370</v>
      </c>
      <c r="V120" s="127">
        <v>81483</v>
      </c>
      <c r="W120" s="127">
        <v>81744</v>
      </c>
      <c r="X120" s="127">
        <v>81729</v>
      </c>
      <c r="Y120" s="127">
        <v>83235</v>
      </c>
      <c r="Z120" s="127"/>
      <c r="AA120" s="127" t="str">
        <f>TEXT(Y120,"###,###")</f>
        <v>83,235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7545</v>
      </c>
      <c r="V121" s="127">
        <v>7439</v>
      </c>
      <c r="W121" s="127">
        <v>7212</v>
      </c>
      <c r="X121" s="127">
        <v>7299</v>
      </c>
      <c r="Y121" s="127">
        <v>7311</v>
      </c>
      <c r="Z121" s="127"/>
      <c r="AA121" s="127" t="str">
        <f t="shared" ref="AA121:AA128" si="4">TEXT(Y121,"###,###")</f>
        <v>7,311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8224</v>
      </c>
      <c r="V122" s="127">
        <v>7958</v>
      </c>
      <c r="W122" s="127">
        <v>7684</v>
      </c>
      <c r="X122" s="127">
        <v>8100</v>
      </c>
      <c r="Y122" s="127">
        <v>8421</v>
      </c>
      <c r="Z122" s="127"/>
      <c r="AA122" s="127" t="str">
        <f t="shared" si="4"/>
        <v>8,421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89594</v>
      </c>
      <c r="V124" s="127">
        <v>89441</v>
      </c>
      <c r="W124" s="127">
        <v>89428</v>
      </c>
      <c r="X124" s="127">
        <v>89829</v>
      </c>
      <c r="Y124" s="127">
        <v>91656</v>
      </c>
      <c r="Z124" s="127"/>
      <c r="AA124" s="127" t="str">
        <f t="shared" si="4"/>
        <v>91,656</v>
      </c>
      <c r="AB124" s="127"/>
      <c r="AC124" s="127">
        <f>Y124/$Y$7*100</f>
        <v>92.612689078177581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15769</v>
      </c>
      <c r="V125" s="127">
        <v>15397</v>
      </c>
      <c r="W125" s="127">
        <v>14896</v>
      </c>
      <c r="X125" s="127">
        <v>15399</v>
      </c>
      <c r="Y125" s="127">
        <v>15732</v>
      </c>
      <c r="Z125" s="127"/>
      <c r="AA125" s="127" t="str">
        <f t="shared" si="4"/>
        <v>15,732</v>
      </c>
      <c r="AB125" s="127"/>
      <c r="AC125" s="127">
        <f>Y125/$Y$7*100</f>
        <v>15.896207826851375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49001</v>
      </c>
      <c r="V127" s="127">
        <v>48792</v>
      </c>
      <c r="W127" s="127">
        <v>48336</v>
      </c>
      <c r="X127" s="127">
        <v>48480</v>
      </c>
      <c r="Y127" s="127">
        <v>49251</v>
      </c>
      <c r="Z127" s="127"/>
      <c r="AA127" s="127" t="str">
        <f t="shared" si="4"/>
        <v>49,251</v>
      </c>
      <c r="AB127" s="127"/>
      <c r="AC127" s="127">
        <f>Y127/$Y$7*100</f>
        <v>49.765073206220258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48139</v>
      </c>
      <c r="V128" s="127">
        <v>48089</v>
      </c>
      <c r="W128" s="127">
        <v>48304</v>
      </c>
      <c r="X128" s="127">
        <v>48647</v>
      </c>
      <c r="Y128" s="127">
        <v>49716</v>
      </c>
      <c r="Z128" s="127"/>
      <c r="AA128" s="127" t="str">
        <f t="shared" si="4"/>
        <v>49,716</v>
      </c>
      <c r="AB128" s="127"/>
      <c r="AC128" s="127">
        <f>Y128/$Y$7*100</f>
        <v>50.234926793779742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BA05450B-C977-4813-8D67-B444AF2B029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91516956-0EF1-4CAC-8194-5118A18DE2F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18D0DC99-F5FD-4D56-BD41-979E3B9E31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9845EE21-DDD5-4AA6-BB01-DF7B3150A4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7.42578125" style="113" bestFit="1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Brimbank</v>
      </c>
      <c r="T1" s="127"/>
      <c r="U1" s="127"/>
      <c r="V1" s="127"/>
      <c r="W1" s="127"/>
      <c r="X1" s="127"/>
      <c r="Y1" s="127" t="str">
        <f>Y3</f>
        <v>8.10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121</v>
      </c>
      <c r="V3" s="127"/>
      <c r="W3" s="127"/>
      <c r="X3" s="127"/>
      <c r="Y3" s="127" t="s">
        <v>208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8.10'!$Y$3&amp;" "&amp;'Table 8.10'!$U$3&amp;", "&amp;'State data for spotlight'!$C$3&amp;", "&amp;'Table 8.10'!$Y$2</f>
        <v>Table 8.10 Brimbank,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133025</v>
      </c>
      <c r="U4" s="129">
        <v>131432</v>
      </c>
      <c r="V4" s="129">
        <v>131206</v>
      </c>
      <c r="W4" s="129">
        <v>133698</v>
      </c>
      <c r="X4" s="129">
        <v>136546</v>
      </c>
      <c r="Y4" s="129">
        <v>143592</v>
      </c>
      <c r="Z4" s="127"/>
      <c r="AA4" s="127" t="str">
        <f>TEXT(Y4,"###,###")</f>
        <v>143,592</v>
      </c>
      <c r="AB4" s="127"/>
      <c r="AC4" s="127">
        <f t="shared" ref="AC4:AC9" si="0">Y4/X4-1</f>
        <v>5.1601658049302168E-2</v>
      </c>
      <c r="AD4" s="127"/>
      <c r="AE4" s="127">
        <f>Y4/T4-1</f>
        <v>7.943619620372111E-2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74075</v>
      </c>
      <c r="U5" s="129">
        <v>72652</v>
      </c>
      <c r="V5" s="129">
        <v>72072</v>
      </c>
      <c r="W5" s="129">
        <v>73720</v>
      </c>
      <c r="X5" s="129">
        <v>75733</v>
      </c>
      <c r="Y5" s="129">
        <v>80045</v>
      </c>
      <c r="Z5" s="127"/>
      <c r="AA5" s="127" t="str">
        <f>TEXT(Y5,"###,###")</f>
        <v>80,045</v>
      </c>
      <c r="AB5" s="127"/>
      <c r="AC5" s="127">
        <f t="shared" si="0"/>
        <v>5.6936870320732025E-2</v>
      </c>
      <c r="AD5" s="127"/>
      <c r="AE5" s="127">
        <f t="shared" ref="AE5:AE9" si="1">Y5/T5-1</f>
        <v>8.0593992575092921E-2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58950</v>
      </c>
      <c r="U6" s="129">
        <v>58780</v>
      </c>
      <c r="V6" s="129">
        <v>59134</v>
      </c>
      <c r="W6" s="129">
        <v>59975</v>
      </c>
      <c r="X6" s="129">
        <v>60813</v>
      </c>
      <c r="Y6" s="129">
        <v>63547</v>
      </c>
      <c r="Z6" s="127"/>
      <c r="AA6" s="127" t="str">
        <f>TEXT(Y6,"###,###")</f>
        <v>63,547</v>
      </c>
      <c r="AB6" s="127"/>
      <c r="AC6" s="127">
        <f t="shared" si="0"/>
        <v>4.4957492641376051E-2</v>
      </c>
      <c r="AD6" s="127"/>
      <c r="AE6" s="127">
        <f t="shared" si="1"/>
        <v>7.7981340118744802E-2</v>
      </c>
      <c r="AF6" s="127"/>
    </row>
    <row r="7" spans="1:32" ht="16.5" customHeight="1" thickBot="1" x14ac:dyDescent="0.3">
      <c r="A7" s="46" t="str">
        <f>"QUICK STATS for "&amp;'Table 8.10'!Y2&amp;"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98222</v>
      </c>
      <c r="U7" s="129">
        <v>97476</v>
      </c>
      <c r="V7" s="129">
        <v>97759</v>
      </c>
      <c r="W7" s="129">
        <v>99092</v>
      </c>
      <c r="X7" s="129">
        <v>100943</v>
      </c>
      <c r="Y7" s="129">
        <v>103717</v>
      </c>
      <c r="Z7" s="127"/>
      <c r="AA7" s="127" t="str">
        <f>TEXT(Y7,"###,###")</f>
        <v>103,717</v>
      </c>
      <c r="AB7" s="127"/>
      <c r="AC7" s="127">
        <f t="shared" si="0"/>
        <v>2.748085553233004E-2</v>
      </c>
      <c r="AD7" s="127"/>
      <c r="AE7" s="127">
        <f t="shared" si="1"/>
        <v>5.5944696707458608E-2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143,592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8.10'!AA7</f>
        <v>103,717</v>
      </c>
      <c r="P8" s="51"/>
      <c r="S8" s="127" t="s">
        <v>96</v>
      </c>
      <c r="T8" s="127">
        <v>36774.76</v>
      </c>
      <c r="U8" s="127">
        <v>37531</v>
      </c>
      <c r="V8" s="127">
        <v>37881</v>
      </c>
      <c r="W8" s="127">
        <v>39142.5</v>
      </c>
      <c r="X8" s="127">
        <v>40063.72</v>
      </c>
      <c r="Y8" s="127">
        <v>40167.5</v>
      </c>
      <c r="Z8" s="127"/>
      <c r="AA8" s="127" t="str">
        <f>TEXT(Y8,"$###,###")</f>
        <v>$40,168</v>
      </c>
      <c r="AB8" s="127"/>
      <c r="AC8" s="127">
        <f t="shared" si="0"/>
        <v>2.5903735349588342E-3</v>
      </c>
      <c r="AD8" s="127"/>
      <c r="AE8" s="127">
        <f t="shared" si="1"/>
        <v>9.2257298212143235E-2</v>
      </c>
      <c r="AF8" s="127"/>
    </row>
    <row r="9" spans="1:32" x14ac:dyDescent="0.25">
      <c r="A9" s="55" t="s">
        <v>17</v>
      </c>
      <c r="B9" s="56"/>
      <c r="C9" s="57"/>
      <c r="D9" s="58">
        <f>'Table 8.10'!AC104</f>
        <v>80.851997325756315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55.313015224119475</v>
      </c>
      <c r="P9" s="59" t="s">
        <v>97</v>
      </c>
      <c r="S9" s="127" t="s">
        <v>9</v>
      </c>
      <c r="T9" s="127">
        <v>4229256052</v>
      </c>
      <c r="U9" s="127">
        <v>4293377423</v>
      </c>
      <c r="V9" s="127">
        <v>4377163881</v>
      </c>
      <c r="W9" s="127">
        <v>4536638806</v>
      </c>
      <c r="X9" s="127">
        <v>4759774450</v>
      </c>
      <c r="Y9" s="127">
        <v>4985251041</v>
      </c>
      <c r="Z9" s="127"/>
      <c r="AA9" s="127" t="str">
        <f>TEXT(Y9/1000000,"$#,###.0")&amp;" mil"</f>
        <v>$4,985.3 mil</v>
      </c>
      <c r="AB9" s="127"/>
      <c r="AC9" s="127">
        <f t="shared" si="0"/>
        <v>4.7371276384745586E-2</v>
      </c>
      <c r="AD9" s="127"/>
      <c r="AE9" s="127">
        <f t="shared" si="1"/>
        <v>0.1787536577839719</v>
      </c>
      <c r="AF9" s="127"/>
    </row>
    <row r="10" spans="1:32" x14ac:dyDescent="0.25">
      <c r="A10" s="55" t="s">
        <v>20</v>
      </c>
      <c r="B10" s="56"/>
      <c r="C10" s="57"/>
      <c r="D10" s="58">
        <f>'Table 8.10'!AC105</f>
        <v>11.147556966961949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44.686984775880525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92.843024769324217</v>
      </c>
      <c r="P11" s="59" t="s">
        <v>97</v>
      </c>
      <c r="S11" s="127" t="s">
        <v>32</v>
      </c>
      <c r="T11" s="129">
        <v>120878</v>
      </c>
      <c r="U11" s="129">
        <v>119407</v>
      </c>
      <c r="V11" s="129">
        <v>119070</v>
      </c>
      <c r="W11" s="129">
        <v>121530</v>
      </c>
      <c r="X11" s="129">
        <v>123660</v>
      </c>
      <c r="Y11" s="129">
        <v>129924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8.10'!AC108</f>
        <v>13.399075157390383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13.178167513522373</v>
      </c>
      <c r="P12" s="59" t="s">
        <v>97</v>
      </c>
      <c r="S12" s="127" t="s">
        <v>33</v>
      </c>
      <c r="T12" s="129">
        <v>12147</v>
      </c>
      <c r="U12" s="129">
        <v>12025</v>
      </c>
      <c r="V12" s="129">
        <v>12136</v>
      </c>
      <c r="W12" s="129">
        <v>12168</v>
      </c>
      <c r="X12" s="129">
        <v>12886</v>
      </c>
      <c r="Y12" s="129">
        <v>13668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8.10'!AC109</f>
        <v>12.598891303136664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8.10'!AA118</f>
        <v>38.9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8.10'!AC110</f>
        <v>22.409326424870464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14.84134712727904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8.10'!AC111</f>
        <v>43.592261407320741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85.158652872720964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823</v>
      </c>
      <c r="Z15" s="127"/>
      <c r="AA15" s="130">
        <f t="shared" ref="AA15:AA34" si="2">IF(Y15="np",0,Y15/$Y$34)</f>
        <v>5.731517076160232E-3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116</v>
      </c>
      <c r="Z16" s="127"/>
      <c r="AA16" s="130">
        <f t="shared" si="2"/>
        <v>8.0784444815867179E-4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12108</v>
      </c>
      <c r="Z17" s="127"/>
      <c r="AA17" s="130">
        <f t="shared" si="2"/>
        <v>8.4322246364699982E-2</v>
      </c>
      <c r="AB17" s="127"/>
      <c r="AC17" s="127"/>
      <c r="AD17" s="127"/>
      <c r="AE17" s="127"/>
      <c r="AF17" s="127"/>
    </row>
    <row r="18" spans="1:32" x14ac:dyDescent="0.25">
      <c r="A18" s="85" t="str">
        <f>'Table 8.10'!$S$1&amp;" ("&amp;'Table 8.10'!$T$2&amp;" to "&amp;'Table 8.10'!$Y$2&amp;")"</f>
        <v>Brimbank (2011-12 to 2016-17)</v>
      </c>
      <c r="B18" s="85"/>
      <c r="C18" s="85"/>
      <c r="D18" s="85"/>
      <c r="E18" s="85"/>
      <c r="F18" s="85"/>
      <c r="G18" s="85" t="str">
        <f>'Table 8.10'!$S$1&amp;" ("&amp;'Table 8.10'!$T$2&amp;" to "&amp;'Table 8.10'!$Y$2&amp;")"</f>
        <v>Brimbank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842</v>
      </c>
      <c r="Z18" s="127"/>
      <c r="AA18" s="130">
        <f t="shared" si="2"/>
        <v>5.8638364254276001E-3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7768</v>
      </c>
      <c r="Z19" s="127"/>
      <c r="AA19" s="130">
        <f t="shared" si="2"/>
        <v>5.4097721321522088E-2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6684</v>
      </c>
      <c r="Z20" s="127"/>
      <c r="AA20" s="130">
        <f t="shared" si="2"/>
        <v>4.6548554237004845E-2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13261</v>
      </c>
      <c r="Z21" s="127"/>
      <c r="AA21" s="130">
        <f t="shared" si="2"/>
        <v>9.2351941612346097E-2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10980</v>
      </c>
      <c r="Z22" s="127"/>
      <c r="AA22" s="130">
        <f t="shared" si="2"/>
        <v>7.6466655523984628E-2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9011</v>
      </c>
      <c r="Z23" s="127"/>
      <c r="AA23" s="130">
        <f t="shared" si="2"/>
        <v>6.2754192434118894E-2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1881</v>
      </c>
      <c r="Z24" s="127"/>
      <c r="AA24" s="130">
        <f t="shared" si="2"/>
        <v>1.3099615577469496E-2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5512</v>
      </c>
      <c r="Z25" s="127"/>
      <c r="AA25" s="130">
        <f t="shared" si="2"/>
        <v>3.8386539640091373E-2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2140</v>
      </c>
      <c r="Z26" s="127"/>
      <c r="AA26" s="130">
        <f t="shared" si="2"/>
        <v>1.4903337233272048E-2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7669</v>
      </c>
      <c r="Z27" s="127"/>
      <c r="AA27" s="130">
        <f t="shared" si="2"/>
        <v>5.3408267870076326E-2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20163</v>
      </c>
      <c r="Z28" s="127"/>
      <c r="AA28" s="130">
        <f t="shared" si="2"/>
        <v>0.14041868627778706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5999</v>
      </c>
      <c r="Z29" s="127"/>
      <c r="AA29" s="130">
        <f t="shared" si="2"/>
        <v>4.1778093487102347E-2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7027</v>
      </c>
      <c r="Z30" s="127"/>
      <c r="AA30" s="130">
        <f t="shared" si="2"/>
        <v>4.8937266700094711E-2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8.10'!Y2&amp;")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12042</v>
      </c>
      <c r="Z31" s="127"/>
      <c r="AA31" s="130">
        <f t="shared" si="2"/>
        <v>8.3862610730402812E-2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2488</v>
      </c>
      <c r="Z32" s="127"/>
      <c r="AA32" s="130">
        <f t="shared" si="2"/>
        <v>1.7326870577748062E-2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4996</v>
      </c>
      <c r="Z33" s="127"/>
      <c r="AA33" s="130">
        <f t="shared" si="2"/>
        <v>3.479302468104073E-2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143592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84897</v>
      </c>
      <c r="U37" s="127">
        <v>83800</v>
      </c>
      <c r="V37" s="127">
        <v>84085</v>
      </c>
      <c r="W37" s="127">
        <v>85260</v>
      </c>
      <c r="X37" s="127">
        <v>86906</v>
      </c>
      <c r="Y37" s="127">
        <v>88324</v>
      </c>
      <c r="Z37" s="127"/>
      <c r="AA37" s="127" t="str">
        <f>TEXT(Y37,"###,###")</f>
        <v>88,324</v>
      </c>
      <c r="AB37" s="127"/>
      <c r="AC37" s="127">
        <f>Y37/X37-1</f>
        <v>1.6316479874807222E-2</v>
      </c>
      <c r="AD37" s="127"/>
      <c r="AE37" s="127">
        <f>Y37/T37-1</f>
        <v>4.0366561833751424E-2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13325</v>
      </c>
      <c r="U38" s="127">
        <v>13676</v>
      </c>
      <c r="V38" s="127">
        <v>13674</v>
      </c>
      <c r="W38" s="127">
        <v>13832</v>
      </c>
      <c r="X38" s="127">
        <v>14037</v>
      </c>
      <c r="Y38" s="127">
        <v>15393</v>
      </c>
      <c r="Z38" s="127"/>
      <c r="AA38" s="127" t="str">
        <f>TEXT(Y38,"###,###")</f>
        <v>15,393</v>
      </c>
      <c r="AB38" s="127"/>
      <c r="AC38" s="127">
        <f>Y38/X38-1</f>
        <v>9.660183799957256E-2</v>
      </c>
      <c r="AD38" s="127"/>
      <c r="AE38" s="127">
        <f>Y38/T38-1</f>
        <v>0.15519699812382748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98222</v>
      </c>
      <c r="U40" s="127">
        <v>97476</v>
      </c>
      <c r="V40" s="127">
        <v>97759</v>
      </c>
      <c r="W40" s="127">
        <v>99092</v>
      </c>
      <c r="X40" s="127">
        <v>100943</v>
      </c>
      <c r="Y40" s="127">
        <v>103717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85.158652872720964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14.84134712727904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13</v>
      </c>
      <c r="Y44" s="129">
        <v>9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1026</v>
      </c>
      <c r="Y45" s="129">
        <v>952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4166</v>
      </c>
      <c r="Y46" s="129">
        <v>4162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8819</v>
      </c>
      <c r="Y47" s="129">
        <v>9703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11520</v>
      </c>
      <c r="Y48" s="129">
        <v>12351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8.10'!S1&amp;" ("&amp;'Table 8.10'!Y2&amp;") *"</f>
        <v>Number of jobs by age and sex of job holders in Brimbank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10601</v>
      </c>
      <c r="Y49" s="129">
        <v>11341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8455</v>
      </c>
      <c r="Y50" s="129">
        <v>9084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7253</v>
      </c>
      <c r="Y51" s="129">
        <v>7470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6606</v>
      </c>
      <c r="Y52" s="129">
        <v>6982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6225</v>
      </c>
      <c r="Y53" s="129">
        <v>6362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5110</v>
      </c>
      <c r="Y54" s="129">
        <v>5385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3565</v>
      </c>
      <c r="Y55" s="129">
        <v>3796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1613</v>
      </c>
      <c r="Y56" s="129">
        <v>1615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464</v>
      </c>
      <c r="Y57" s="129">
        <v>538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165</v>
      </c>
      <c r="Y58" s="129">
        <v>167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85</v>
      </c>
      <c r="Y59" s="129">
        <v>83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43</v>
      </c>
      <c r="Y60" s="129">
        <v>44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75733</v>
      </c>
      <c r="Y61" s="129">
        <v>80045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8</v>
      </c>
      <c r="Y63" s="129">
        <v>15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8.10'!S1&amp;" ("&amp;'Table 8.10'!Y2&amp;") *"</f>
        <v>Number of employed persons per occupation of main job by sex in Brimbank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1337</v>
      </c>
      <c r="Y64" s="129">
        <v>1368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3675</v>
      </c>
      <c r="Y65" s="129">
        <v>3920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7454</v>
      </c>
      <c r="Y66" s="129">
        <v>7868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9247</v>
      </c>
      <c r="Y67" s="129">
        <v>10009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7825</v>
      </c>
      <c r="Y68" s="129">
        <v>8120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6175</v>
      </c>
      <c r="Y69" s="129">
        <v>6479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5971</v>
      </c>
      <c r="Y70" s="129">
        <v>5874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5672</v>
      </c>
      <c r="Y71" s="129">
        <v>5924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5206</v>
      </c>
      <c r="Y72" s="129">
        <v>5340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4261</v>
      </c>
      <c r="Y73" s="129">
        <v>4432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2506</v>
      </c>
      <c r="Y74" s="129">
        <v>2626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947</v>
      </c>
      <c r="Y75" s="129">
        <v>1015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247</v>
      </c>
      <c r="Y76" s="129">
        <v>280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140</v>
      </c>
      <c r="Y77" s="129">
        <v>137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81</v>
      </c>
      <c r="Y78" s="129">
        <v>73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53</v>
      </c>
      <c r="Y79" s="129">
        <v>66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60813</v>
      </c>
      <c r="Y80" s="129">
        <v>63547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8.10'!S1</f>
        <v>Brimbank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4904</v>
      </c>
      <c r="Y83" s="129">
        <v>5219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5413</v>
      </c>
      <c r="Y84" s="129">
        <v>5645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8.10'!AA4</f>
        <v>143,592</v>
      </c>
      <c r="D85" s="99">
        <f>'Table 8.10'!AC4</f>
        <v>5.1601658049302168E-2</v>
      </c>
      <c r="E85" s="100">
        <f>'Table 8.10'!AC4</f>
        <v>5.1601658049302168E-2</v>
      </c>
      <c r="F85" s="99">
        <f>'Table 8.10'!AE4</f>
        <v>7.943619620372111E-2</v>
      </c>
      <c r="G85" s="100">
        <f>'Table 8.10'!AE4</f>
        <v>7.943619620372111E-2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8804</v>
      </c>
      <c r="Y85" s="129">
        <v>9087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8.10'!AA5</f>
        <v>80,045</v>
      </c>
      <c r="D86" s="99">
        <f>'Table 8.10'!AC5</f>
        <v>5.6936870320732025E-2</v>
      </c>
      <c r="E86" s="100">
        <f>'Table 8.10'!AC5</f>
        <v>5.6936870320732025E-2</v>
      </c>
      <c r="F86" s="99">
        <f>'Table 8.10'!AE5</f>
        <v>8.0593992575092921E-2</v>
      </c>
      <c r="G86" s="100">
        <f>'Table 8.10'!AE5</f>
        <v>8.0593992575092921E-2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2680</v>
      </c>
      <c r="Y86" s="129">
        <v>2779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8.10'!AA6</f>
        <v>63,547</v>
      </c>
      <c r="D87" s="99">
        <f>'Table 8.10'!AC6</f>
        <v>4.4957492641376051E-2</v>
      </c>
      <c r="E87" s="100">
        <f>'Table 8.10'!AC6</f>
        <v>4.4957492641376051E-2</v>
      </c>
      <c r="F87" s="99">
        <f>'Table 8.10'!AE6</f>
        <v>7.7981340118744802E-2</v>
      </c>
      <c r="G87" s="100">
        <f>'Table 8.10'!AE6</f>
        <v>7.7981340118744802E-2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3300</v>
      </c>
      <c r="Y87" s="129">
        <v>3420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8.10'!AA7</f>
        <v>103,717</v>
      </c>
      <c r="D88" s="99">
        <f>'Table 8.10'!AC7</f>
        <v>2.748085553233004E-2</v>
      </c>
      <c r="E88" s="100">
        <f>'Table 8.10'!AC7</f>
        <v>2.748085553233004E-2</v>
      </c>
      <c r="F88" s="99">
        <f>'Table 8.10'!AE7</f>
        <v>5.5944696707458608E-2</v>
      </c>
      <c r="G88" s="100">
        <f>'Table 8.10'!AE7</f>
        <v>5.5944696707458608E-2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2846</v>
      </c>
      <c r="Y88" s="129">
        <v>2905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8.10'!AA37</f>
        <v>88,324</v>
      </c>
      <c r="D89" s="99">
        <f>'Table 8.10'!AC37</f>
        <v>1.6316479874807222E-2</v>
      </c>
      <c r="E89" s="100">
        <f>'Table 8.10'!AC37</f>
        <v>1.6316479874807222E-2</v>
      </c>
      <c r="F89" s="99">
        <f>'Table 8.10'!AE37</f>
        <v>4.0366561833751424E-2</v>
      </c>
      <c r="G89" s="100">
        <f>'Table 8.10'!AE37</f>
        <v>4.0366561833751424E-2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7019</v>
      </c>
      <c r="Y89" s="129">
        <v>7290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8.10'!AA38</f>
        <v>15,393</v>
      </c>
      <c r="D90" s="99">
        <f>'Table 8.10'!AC38</f>
        <v>9.660183799957256E-2</v>
      </c>
      <c r="E90" s="100">
        <f>'Table 8.10'!AC38</f>
        <v>9.660183799957256E-2</v>
      </c>
      <c r="F90" s="99">
        <f>'Table 8.10'!AE38</f>
        <v>0.15519699812382748</v>
      </c>
      <c r="G90" s="100">
        <f>'Table 8.10'!AE38</f>
        <v>0.15519699812382748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9180</v>
      </c>
      <c r="Y90" s="129">
        <v>9371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8.10'!AA114</f>
        <v>7,967</v>
      </c>
      <c r="D91" s="99">
        <f>'Table 8.10'!AC114</f>
        <v>0.12037688088876397</v>
      </c>
      <c r="E91" s="100">
        <f>'Table 8.10'!AC114</f>
        <v>0.12037688088876397</v>
      </c>
      <c r="F91" s="99">
        <f>'Table 8.10'!AE114</f>
        <v>0.19034812490661879</v>
      </c>
      <c r="G91" s="100">
        <f>'Table 8.10'!AE114</f>
        <v>0.19034812490661879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55903</v>
      </c>
      <c r="Y91" s="129">
        <v>57369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8.10'!AA115</f>
        <v>7,426</v>
      </c>
      <c r="D92" s="99">
        <f>'Table 8.10'!AC115</f>
        <v>7.2346570397112009E-2</v>
      </c>
      <c r="E92" s="100">
        <f>'Table 8.10'!AC115</f>
        <v>7.2346570397112009E-2</v>
      </c>
      <c r="F92" s="99">
        <f>'Table 8.10'!AE115</f>
        <v>0.12006033182503772</v>
      </c>
      <c r="G92" s="100">
        <f>'Table 8.10'!AE115</f>
        <v>0.12006033182503772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8.10'!AA8</f>
        <v>$40,168</v>
      </c>
      <c r="D93" s="99">
        <f>'Table 8.10'!AC8</f>
        <v>2.5903735349588342E-3</v>
      </c>
      <c r="E93" s="100">
        <f>'Table 8.10'!AC8</f>
        <v>2.5903735349588342E-3</v>
      </c>
      <c r="F93" s="99">
        <f>'Table 8.10'!AE8</f>
        <v>9.2257298212143235E-2</v>
      </c>
      <c r="G93" s="100">
        <f>'Table 8.10'!AE8</f>
        <v>9.2257298212143235E-2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3365</v>
      </c>
      <c r="Y93" s="129">
        <v>3668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8.10'!AA9</f>
        <v>$4,985.3 mil</v>
      </c>
      <c r="D94" s="99">
        <f>'Table 8.10'!AC9</f>
        <v>4.7371276384745586E-2</v>
      </c>
      <c r="E94" s="100">
        <f>'Table 8.10'!AC9</f>
        <v>4.7371276384745586E-2</v>
      </c>
      <c r="F94" s="99">
        <f>'Table 8.10'!AE9</f>
        <v>0.1787536577839719</v>
      </c>
      <c r="G94" s="100">
        <f>'Table 8.10'!AE9</f>
        <v>0.1787536577839719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6831</v>
      </c>
      <c r="Y94" s="129">
        <v>7261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1509</v>
      </c>
      <c r="Y95" s="129">
        <v>1623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5791</v>
      </c>
      <c r="Y96" s="129">
        <v>6103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7895</v>
      </c>
      <c r="Y97" s="129">
        <v>8092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4855</v>
      </c>
      <c r="Y98" s="129">
        <v>4966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1082</v>
      </c>
      <c r="Y99" s="129">
        <v>1212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5043</v>
      </c>
      <c r="Y100" s="129">
        <v>5249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45040</v>
      </c>
      <c r="Y101" s="129">
        <v>46348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107826</v>
      </c>
      <c r="Y104" s="127">
        <v>116097</v>
      </c>
      <c r="Z104" s="127"/>
      <c r="AA104" s="127" t="str">
        <f>TEXT(Y104,"###,###")</f>
        <v>116,097</v>
      </c>
      <c r="AB104" s="127"/>
      <c r="AC104" s="127">
        <f>Y104/($Y$4)*100</f>
        <v>80.851997325756315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15944</v>
      </c>
      <c r="Y105" s="127">
        <v>16007</v>
      </c>
      <c r="Z105" s="127"/>
      <c r="AA105" s="127" t="str">
        <f>TEXT(Y105,"###,###")</f>
        <v>16,007</v>
      </c>
      <c r="AB105" s="127"/>
      <c r="AC105" s="127">
        <f>Y105/($Y$4)*100</f>
        <v>11.147556966961949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123770</v>
      </c>
      <c r="Y106" s="127">
        <v>132104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17819</v>
      </c>
      <c r="Y108" s="127">
        <v>19240</v>
      </c>
      <c r="Z108" s="127"/>
      <c r="AA108" s="127" t="str">
        <f>TEXT(Y108,"###,###")</f>
        <v>19,240</v>
      </c>
      <c r="AB108" s="127"/>
      <c r="AC108" s="127">
        <f>Y108/($Y$4)*100</f>
        <v>13.399075157390383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16343</v>
      </c>
      <c r="Y109" s="127">
        <v>18091</v>
      </c>
      <c r="Z109" s="127"/>
      <c r="AA109" s="127" t="str">
        <f>TEXT(Y109,"###,###")</f>
        <v>18,091</v>
      </c>
      <c r="AB109" s="127"/>
      <c r="AC109" s="127">
        <f t="shared" ref="AC109:AC111" si="3">Y109/($Y$4)*100</f>
        <v>12.598891303136664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30498</v>
      </c>
      <c r="Y110" s="127">
        <v>32178</v>
      </c>
      <c r="Z110" s="127"/>
      <c r="AA110" s="127" t="str">
        <f>TEXT(Y110,"###,###")</f>
        <v>32,178</v>
      </c>
      <c r="AB110" s="127"/>
      <c r="AC110" s="127">
        <f t="shared" si="3"/>
        <v>22.409326424870464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59110</v>
      </c>
      <c r="Y111" s="127">
        <v>62595</v>
      </c>
      <c r="Z111" s="127"/>
      <c r="AA111" s="127" t="str">
        <f>TEXT(Y111,"###,###")</f>
        <v>62,595</v>
      </c>
      <c r="AB111" s="127"/>
      <c r="AC111" s="127">
        <f t="shared" si="3"/>
        <v>43.592261407320741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136546</v>
      </c>
      <c r="Y112" s="127">
        <v>143592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6693</v>
      </c>
      <c r="U114" s="127">
        <v>6768</v>
      </c>
      <c r="V114" s="127">
        <v>6704</v>
      </c>
      <c r="W114" s="127">
        <v>6891</v>
      </c>
      <c r="X114" s="127">
        <v>7111</v>
      </c>
      <c r="Y114" s="127">
        <v>7967</v>
      </c>
      <c r="Z114" s="127"/>
      <c r="AA114" s="127" t="str">
        <f>TEXT(Y114,"###,###")</f>
        <v>7,967</v>
      </c>
      <c r="AB114" s="127"/>
      <c r="AC114" s="127">
        <f>Y114/X114-1</f>
        <v>0.12037688088876397</v>
      </c>
      <c r="AD114" s="127"/>
      <c r="AE114" s="127">
        <f>Y114/T114-1</f>
        <v>0.19034812490661879</v>
      </c>
      <c r="AF114" s="127"/>
    </row>
    <row r="115" spans="19:32" x14ac:dyDescent="0.25">
      <c r="S115" s="127" t="s">
        <v>104</v>
      </c>
      <c r="T115" s="127">
        <v>6630</v>
      </c>
      <c r="U115" s="127">
        <v>6905</v>
      </c>
      <c r="V115" s="127">
        <v>6970</v>
      </c>
      <c r="W115" s="127">
        <v>6944</v>
      </c>
      <c r="X115" s="127">
        <v>6925</v>
      </c>
      <c r="Y115" s="127">
        <v>7426</v>
      </c>
      <c r="Z115" s="127"/>
      <c r="AA115" s="127" t="str">
        <f>TEXT(Y115,"###,###")</f>
        <v>7,426</v>
      </c>
      <c r="AB115" s="127"/>
      <c r="AC115" s="127">
        <f>Y115/X115-1</f>
        <v>7.2346570397112009E-2</v>
      </c>
      <c r="AD115" s="127"/>
      <c r="AE115" s="127">
        <f>Y115/T115-1</f>
        <v>0.12006033182503772</v>
      </c>
      <c r="AF115" s="127"/>
    </row>
    <row r="116" spans="19:32" x14ac:dyDescent="0.25">
      <c r="S116" s="127" t="s">
        <v>56</v>
      </c>
      <c r="T116" s="127">
        <v>13323</v>
      </c>
      <c r="U116" s="127">
        <v>13673</v>
      </c>
      <c r="V116" s="127">
        <v>13674</v>
      </c>
      <c r="W116" s="127">
        <v>13835</v>
      </c>
      <c r="X116" s="127">
        <v>14036</v>
      </c>
      <c r="Y116" s="127">
        <v>15393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38.69</v>
      </c>
      <c r="V118" s="127">
        <v>37.880000000000003</v>
      </c>
      <c r="W118" s="127">
        <v>35.909999999999997</v>
      </c>
      <c r="X118" s="127">
        <v>39.93</v>
      </c>
      <c r="Y118" s="127">
        <v>38.880000000000003</v>
      </c>
      <c r="Z118" s="127"/>
      <c r="AA118" s="127" t="str">
        <f>TEXT(Y118,"##.0")</f>
        <v>38.9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85456</v>
      </c>
      <c r="V120" s="127">
        <v>85623</v>
      </c>
      <c r="W120" s="127">
        <v>86924</v>
      </c>
      <c r="X120" s="127">
        <v>88057</v>
      </c>
      <c r="Y120" s="127">
        <v>90049</v>
      </c>
      <c r="Z120" s="127"/>
      <c r="AA120" s="127" t="str">
        <f>TEXT(Y120,"###,###")</f>
        <v>90,049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7037</v>
      </c>
      <c r="V121" s="127">
        <v>7217</v>
      </c>
      <c r="W121" s="127">
        <v>7113</v>
      </c>
      <c r="X121" s="127">
        <v>7255</v>
      </c>
      <c r="Y121" s="127">
        <v>7423</v>
      </c>
      <c r="Z121" s="127"/>
      <c r="AA121" s="127" t="str">
        <f t="shared" ref="AA121:AA128" si="4">TEXT(Y121,"###,###")</f>
        <v>7,423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4980</v>
      </c>
      <c r="V122" s="127">
        <v>4922</v>
      </c>
      <c r="W122" s="127">
        <v>5056</v>
      </c>
      <c r="X122" s="127">
        <v>5631</v>
      </c>
      <c r="Y122" s="127">
        <v>6245</v>
      </c>
      <c r="Z122" s="127"/>
      <c r="AA122" s="127" t="str">
        <f t="shared" si="4"/>
        <v>6,245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90436</v>
      </c>
      <c r="V124" s="127">
        <v>90545</v>
      </c>
      <c r="W124" s="127">
        <v>91980</v>
      </c>
      <c r="X124" s="127">
        <v>93688</v>
      </c>
      <c r="Y124" s="127">
        <v>96294</v>
      </c>
      <c r="Z124" s="127"/>
      <c r="AA124" s="127" t="str">
        <f t="shared" si="4"/>
        <v>96,294</v>
      </c>
      <c r="AB124" s="127"/>
      <c r="AC124" s="127">
        <f>Y124/$Y$7*100</f>
        <v>92.843024769324217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12017</v>
      </c>
      <c r="V125" s="127">
        <v>12139</v>
      </c>
      <c r="W125" s="127">
        <v>12169</v>
      </c>
      <c r="X125" s="127">
        <v>12886</v>
      </c>
      <c r="Y125" s="127">
        <v>13668</v>
      </c>
      <c r="Z125" s="127"/>
      <c r="AA125" s="127" t="str">
        <f t="shared" si="4"/>
        <v>13,668</v>
      </c>
      <c r="AB125" s="127"/>
      <c r="AC125" s="127">
        <f>Y125/$Y$7*100</f>
        <v>13.178167513522373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54120</v>
      </c>
      <c r="V127" s="127">
        <v>53987</v>
      </c>
      <c r="W127" s="127">
        <v>54629</v>
      </c>
      <c r="X127" s="127">
        <v>55903</v>
      </c>
      <c r="Y127" s="127">
        <v>57369</v>
      </c>
      <c r="Z127" s="127"/>
      <c r="AA127" s="127" t="str">
        <f t="shared" si="4"/>
        <v>57,369</v>
      </c>
      <c r="AB127" s="127"/>
      <c r="AC127" s="127">
        <f>Y127/$Y$7*100</f>
        <v>55.313015224119475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43356</v>
      </c>
      <c r="V128" s="127">
        <v>43772</v>
      </c>
      <c r="W128" s="127">
        <v>44461</v>
      </c>
      <c r="X128" s="127">
        <v>45040</v>
      </c>
      <c r="Y128" s="127">
        <v>46348</v>
      </c>
      <c r="Z128" s="127"/>
      <c r="AA128" s="127" t="str">
        <f t="shared" si="4"/>
        <v>46,348</v>
      </c>
      <c r="AB128" s="127"/>
      <c r="AC128" s="127">
        <f>Y128/$Y$7*100</f>
        <v>44.686984775880525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0AE3299D-2718-47CA-B38A-1DB49A5DD50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ABD30BDA-6CDA-4A12-88CA-971237F1AC6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3AEA2D95-B540-4387-9089-89E1F9EA648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226DC73A-28B5-41BE-BE37-89261D7FCB2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Buloke</v>
      </c>
      <c r="T1" s="127"/>
      <c r="U1" s="127"/>
      <c r="V1" s="127"/>
      <c r="W1" s="127"/>
      <c r="X1" s="127"/>
      <c r="Y1" s="127" t="str">
        <f>Y3</f>
        <v>8.11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122</v>
      </c>
      <c r="V3" s="127"/>
      <c r="W3" s="127"/>
      <c r="X3" s="127"/>
      <c r="Y3" s="127" t="s">
        <v>225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8.11'!$Y$3&amp;" "&amp;'Table 8.11'!$U$3&amp;", "&amp;'State data for spotlight'!$C$3&amp;", "&amp;'Table 8.11'!$Y$2</f>
        <v>Table 8.11 Buloke,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4656</v>
      </c>
      <c r="U4" s="129">
        <v>4641</v>
      </c>
      <c r="V4" s="129">
        <v>4649</v>
      </c>
      <c r="W4" s="129">
        <v>4531</v>
      </c>
      <c r="X4" s="129">
        <v>4218</v>
      </c>
      <c r="Y4" s="129">
        <v>4600</v>
      </c>
      <c r="Z4" s="127"/>
      <c r="AA4" s="127" t="str">
        <f>TEXT(Y4,"###,###")</f>
        <v>4,600</v>
      </c>
      <c r="AB4" s="127"/>
      <c r="AC4" s="127">
        <f t="shared" ref="AC4:AC9" si="0">Y4/X4-1</f>
        <v>9.0564248458985253E-2</v>
      </c>
      <c r="AD4" s="127"/>
      <c r="AE4" s="127">
        <f>Y4/T4-1</f>
        <v>-1.2027491408934665E-2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2368</v>
      </c>
      <c r="U5" s="129">
        <v>2411</v>
      </c>
      <c r="V5" s="129">
        <v>2392</v>
      </c>
      <c r="W5" s="129">
        <v>2322</v>
      </c>
      <c r="X5" s="129">
        <v>2182</v>
      </c>
      <c r="Y5" s="129">
        <v>2419</v>
      </c>
      <c r="Z5" s="127"/>
      <c r="AA5" s="127" t="str">
        <f>TEXT(Y5,"###,###")</f>
        <v>2,419</v>
      </c>
      <c r="AB5" s="127"/>
      <c r="AC5" s="127">
        <f t="shared" si="0"/>
        <v>0.10861594867094415</v>
      </c>
      <c r="AD5" s="127"/>
      <c r="AE5" s="127">
        <f t="shared" ref="AE5:AE9" si="1">Y5/T5-1</f>
        <v>2.153716216216206E-2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2294</v>
      </c>
      <c r="U6" s="129">
        <v>2225</v>
      </c>
      <c r="V6" s="129">
        <v>2254</v>
      </c>
      <c r="W6" s="129">
        <v>2206</v>
      </c>
      <c r="X6" s="129">
        <v>2040</v>
      </c>
      <c r="Y6" s="129">
        <v>2181</v>
      </c>
      <c r="Z6" s="127"/>
      <c r="AA6" s="127" t="str">
        <f>TEXT(Y6,"###,###")</f>
        <v>2,181</v>
      </c>
      <c r="AB6" s="127"/>
      <c r="AC6" s="127">
        <f t="shared" si="0"/>
        <v>6.9117647058823506E-2</v>
      </c>
      <c r="AD6" s="127"/>
      <c r="AE6" s="127">
        <f t="shared" si="1"/>
        <v>-4.9258936355710548E-2</v>
      </c>
      <c r="AF6" s="127"/>
    </row>
    <row r="7" spans="1:32" ht="16.5" customHeight="1" thickBot="1" x14ac:dyDescent="0.3">
      <c r="A7" s="46" t="str">
        <f>"QUICK STATS for "&amp;'Table 8.11'!Y2&amp;"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3144</v>
      </c>
      <c r="U7" s="129">
        <v>3141</v>
      </c>
      <c r="V7" s="129">
        <v>3154</v>
      </c>
      <c r="W7" s="129">
        <v>3086</v>
      </c>
      <c r="X7" s="129">
        <v>2930</v>
      </c>
      <c r="Y7" s="129">
        <v>3131</v>
      </c>
      <c r="Z7" s="127"/>
      <c r="AA7" s="127" t="str">
        <f>TEXT(Y7,"###,###")</f>
        <v>3,131</v>
      </c>
      <c r="AB7" s="127"/>
      <c r="AC7" s="127">
        <f t="shared" si="0"/>
        <v>6.8600682593856765E-2</v>
      </c>
      <c r="AD7" s="127"/>
      <c r="AE7" s="127">
        <f t="shared" si="1"/>
        <v>-4.1348600508905875E-3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4,600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8.11'!AA7</f>
        <v>3,131</v>
      </c>
      <c r="P8" s="51"/>
      <c r="S8" s="127" t="s">
        <v>96</v>
      </c>
      <c r="T8" s="127">
        <v>22521.65</v>
      </c>
      <c r="U8" s="127">
        <v>23620.720000000001</v>
      </c>
      <c r="V8" s="127">
        <v>22879.45</v>
      </c>
      <c r="W8" s="127">
        <v>25672.5</v>
      </c>
      <c r="X8" s="127">
        <v>27432.33</v>
      </c>
      <c r="Y8" s="127">
        <v>27004.54</v>
      </c>
      <c r="Z8" s="127"/>
      <c r="AA8" s="127" t="str">
        <f>TEXT(Y8,"$###,###")</f>
        <v>$27,005</v>
      </c>
      <c r="AB8" s="127"/>
      <c r="AC8" s="127">
        <f t="shared" si="0"/>
        <v>-1.5594373500173009E-2</v>
      </c>
      <c r="AD8" s="127"/>
      <c r="AE8" s="127">
        <f t="shared" si="1"/>
        <v>0.19904802712057057</v>
      </c>
      <c r="AF8" s="127"/>
    </row>
    <row r="9" spans="1:32" x14ac:dyDescent="0.25">
      <c r="A9" s="55" t="s">
        <v>17</v>
      </c>
      <c r="B9" s="56"/>
      <c r="C9" s="57"/>
      <c r="D9" s="58">
        <f>'Table 8.11'!AC104</f>
        <v>57.326086956521735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53.848610667518358</v>
      </c>
      <c r="P9" s="59" t="s">
        <v>97</v>
      </c>
      <c r="S9" s="127" t="s">
        <v>9</v>
      </c>
      <c r="T9" s="127">
        <v>115786134</v>
      </c>
      <c r="U9" s="127">
        <v>129545224</v>
      </c>
      <c r="V9" s="127">
        <v>120673947</v>
      </c>
      <c r="W9" s="127">
        <v>99922150</v>
      </c>
      <c r="X9" s="127">
        <v>92158467</v>
      </c>
      <c r="Y9" s="127">
        <v>132501100</v>
      </c>
      <c r="Z9" s="127"/>
      <c r="AA9" s="127" t="str">
        <f>TEXT(Y9/1000000,"$#,###.0")&amp;" mil"</f>
        <v>$132.5 mil</v>
      </c>
      <c r="AB9" s="127"/>
      <c r="AC9" s="127">
        <f t="shared" si="0"/>
        <v>0.4377528653986833</v>
      </c>
      <c r="AD9" s="127"/>
      <c r="AE9" s="127">
        <f t="shared" si="1"/>
        <v>0.14436068830141613</v>
      </c>
      <c r="AF9" s="127"/>
    </row>
    <row r="10" spans="1:32" x14ac:dyDescent="0.25">
      <c r="A10" s="55" t="s">
        <v>20</v>
      </c>
      <c r="B10" s="56"/>
      <c r="C10" s="57"/>
      <c r="D10" s="58">
        <f>'Table 8.11'!AC105</f>
        <v>22.39130434782609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46.151389332481635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81.220057489619933</v>
      </c>
      <c r="P11" s="59" t="s">
        <v>97</v>
      </c>
      <c r="S11" s="127" t="s">
        <v>32</v>
      </c>
      <c r="T11" s="129">
        <v>3563</v>
      </c>
      <c r="U11" s="129">
        <v>3524</v>
      </c>
      <c r="V11" s="129">
        <v>3539</v>
      </c>
      <c r="W11" s="129">
        <v>3452</v>
      </c>
      <c r="X11" s="129">
        <v>3268</v>
      </c>
      <c r="Y11" s="129">
        <v>3547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8.11'!AC108</f>
        <v>21.717391304347828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33.631427658894921</v>
      </c>
      <c r="P12" s="59" t="s">
        <v>97</v>
      </c>
      <c r="S12" s="127" t="s">
        <v>33</v>
      </c>
      <c r="T12" s="129">
        <v>1092</v>
      </c>
      <c r="U12" s="129">
        <v>1119</v>
      </c>
      <c r="V12" s="129">
        <v>1102</v>
      </c>
      <c r="W12" s="129">
        <v>1073</v>
      </c>
      <c r="X12" s="129">
        <v>957</v>
      </c>
      <c r="Y12" s="129">
        <v>1053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8.11'!AC109</f>
        <v>15.695652173913043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8.11'!AA118</f>
        <v>45.7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8.11'!AC110</f>
        <v>14.434782608695651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17.438518045352922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8.11'!AC111</f>
        <v>27.869565217391308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82.561481954647078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581</v>
      </c>
      <c r="Z15" s="127"/>
      <c r="AA15" s="130">
        <f t="shared" ref="AA15:AA34" si="2">IF(Y15="np",0,Y15/$Y$34)</f>
        <v>0.12630434782608696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10</v>
      </c>
      <c r="Z16" s="127"/>
      <c r="AA16" s="130">
        <f t="shared" si="2"/>
        <v>2.1739130434782609E-3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233</v>
      </c>
      <c r="Z17" s="127"/>
      <c r="AA17" s="130">
        <f t="shared" si="2"/>
        <v>5.0652173913043476E-2</v>
      </c>
      <c r="AB17" s="127"/>
      <c r="AC17" s="127"/>
      <c r="AD17" s="127"/>
      <c r="AE17" s="127"/>
      <c r="AF17" s="127"/>
    </row>
    <row r="18" spans="1:32" x14ac:dyDescent="0.25">
      <c r="A18" s="85" t="str">
        <f>'Table 8.11'!$S$1&amp;" ("&amp;'Table 8.11'!$T$2&amp;" to "&amp;'Table 8.11'!$Y$2&amp;")"</f>
        <v>Buloke (2011-12 to 2016-17)</v>
      </c>
      <c r="B18" s="85"/>
      <c r="C18" s="85"/>
      <c r="D18" s="85"/>
      <c r="E18" s="85"/>
      <c r="F18" s="85"/>
      <c r="G18" s="85" t="str">
        <f>'Table 8.11'!$S$1&amp;" ("&amp;'Table 8.11'!$T$2&amp;" to "&amp;'Table 8.11'!$Y$2&amp;")"</f>
        <v>Buloke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15</v>
      </c>
      <c r="Z18" s="127"/>
      <c r="AA18" s="130">
        <f t="shared" si="2"/>
        <v>3.2608695652173911E-3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171</v>
      </c>
      <c r="Z19" s="127"/>
      <c r="AA19" s="130">
        <f t="shared" si="2"/>
        <v>3.7173913043478259E-2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221</v>
      </c>
      <c r="Z20" s="127"/>
      <c r="AA20" s="130">
        <f t="shared" si="2"/>
        <v>4.8043478260869563E-2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282</v>
      </c>
      <c r="Z21" s="127"/>
      <c r="AA21" s="130">
        <f t="shared" si="2"/>
        <v>6.1304347826086958E-2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156</v>
      </c>
      <c r="Z22" s="127"/>
      <c r="AA22" s="130">
        <f t="shared" si="2"/>
        <v>3.3913043478260872E-2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210</v>
      </c>
      <c r="Z23" s="127"/>
      <c r="AA23" s="130">
        <f t="shared" si="2"/>
        <v>4.5652173913043478E-2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14</v>
      </c>
      <c r="Z24" s="127"/>
      <c r="AA24" s="130">
        <f t="shared" si="2"/>
        <v>3.0434782608695652E-3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118</v>
      </c>
      <c r="Z25" s="127"/>
      <c r="AA25" s="130">
        <f t="shared" si="2"/>
        <v>2.5652173913043478E-2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39</v>
      </c>
      <c r="Z26" s="127"/>
      <c r="AA26" s="130">
        <f t="shared" si="2"/>
        <v>8.4782608695652181E-3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105</v>
      </c>
      <c r="Z27" s="127"/>
      <c r="AA27" s="130">
        <f t="shared" si="2"/>
        <v>2.2826086956521739E-2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248</v>
      </c>
      <c r="Z28" s="127"/>
      <c r="AA28" s="130">
        <f t="shared" si="2"/>
        <v>5.3913043478260869E-2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259</v>
      </c>
      <c r="Z29" s="127"/>
      <c r="AA29" s="130">
        <f t="shared" si="2"/>
        <v>5.6304347826086953E-2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382</v>
      </c>
      <c r="Z30" s="127"/>
      <c r="AA30" s="130">
        <f t="shared" si="2"/>
        <v>8.3043478260869566E-2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8.11'!Y2&amp;")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463</v>
      </c>
      <c r="Z31" s="127"/>
      <c r="AA31" s="130">
        <f t="shared" si="2"/>
        <v>0.10065217391304347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65</v>
      </c>
      <c r="Z32" s="127"/>
      <c r="AA32" s="130">
        <f t="shared" si="2"/>
        <v>1.4130434782608696E-2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95</v>
      </c>
      <c r="Z33" s="127"/>
      <c r="AA33" s="130">
        <f t="shared" si="2"/>
        <v>2.0652173913043477E-2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4600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2579</v>
      </c>
      <c r="U37" s="127">
        <v>2629</v>
      </c>
      <c r="V37" s="127">
        <v>2582</v>
      </c>
      <c r="W37" s="127">
        <v>2578</v>
      </c>
      <c r="X37" s="127">
        <v>2469</v>
      </c>
      <c r="Y37" s="127">
        <v>2585</v>
      </c>
      <c r="Z37" s="127"/>
      <c r="AA37" s="127" t="str">
        <f>TEXT(Y37,"###,###")</f>
        <v>2,585</v>
      </c>
      <c r="AB37" s="127"/>
      <c r="AC37" s="127">
        <f>Y37/X37-1</f>
        <v>4.69825840421223E-2</v>
      </c>
      <c r="AD37" s="127"/>
      <c r="AE37" s="127">
        <f>Y37/T37-1</f>
        <v>2.3264831329972147E-3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567</v>
      </c>
      <c r="U38" s="127">
        <v>515</v>
      </c>
      <c r="V38" s="127">
        <v>574</v>
      </c>
      <c r="W38" s="127">
        <v>511</v>
      </c>
      <c r="X38" s="127">
        <v>460</v>
      </c>
      <c r="Y38" s="127">
        <v>546</v>
      </c>
      <c r="Z38" s="127"/>
      <c r="AA38" s="127" t="str">
        <f>TEXT(Y38,"###,###")</f>
        <v>546</v>
      </c>
      <c r="AB38" s="127"/>
      <c r="AC38" s="127">
        <f>Y38/X38-1</f>
        <v>0.18695652173913047</v>
      </c>
      <c r="AD38" s="127"/>
      <c r="AE38" s="127">
        <f>Y38/T38-1</f>
        <v>-3.703703703703709E-2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3146</v>
      </c>
      <c r="U40" s="127">
        <v>3144</v>
      </c>
      <c r="V40" s="127">
        <v>3156</v>
      </c>
      <c r="W40" s="127">
        <v>3089</v>
      </c>
      <c r="X40" s="127">
        <v>2929</v>
      </c>
      <c r="Y40" s="127">
        <v>3131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82.561481954647078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17.438518045352922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1</v>
      </c>
      <c r="Y44" s="129">
        <v>11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52</v>
      </c>
      <c r="Y45" s="129">
        <v>81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128</v>
      </c>
      <c r="Y46" s="129">
        <v>146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247</v>
      </c>
      <c r="Y47" s="129">
        <v>269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168</v>
      </c>
      <c r="Y48" s="129">
        <v>191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8.11'!S1&amp;" ("&amp;'Table 8.11'!Y2&amp;") *"</f>
        <v>Number of jobs by age and sex of job holders in Buloke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154</v>
      </c>
      <c r="Y49" s="129">
        <v>163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143</v>
      </c>
      <c r="Y50" s="129">
        <v>154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168</v>
      </c>
      <c r="Y51" s="129">
        <v>172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207</v>
      </c>
      <c r="Y52" s="129">
        <v>230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203</v>
      </c>
      <c r="Y53" s="129">
        <v>248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217</v>
      </c>
      <c r="Y54" s="129">
        <v>222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223</v>
      </c>
      <c r="Y55" s="129">
        <v>222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134</v>
      </c>
      <c r="Y56" s="129">
        <v>156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59</v>
      </c>
      <c r="Y57" s="129">
        <v>61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46</v>
      </c>
      <c r="Y58" s="129">
        <v>53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13</v>
      </c>
      <c r="Y59" s="129">
        <v>18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19</v>
      </c>
      <c r="Y60" s="129">
        <v>22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2179</v>
      </c>
      <c r="Y61" s="129">
        <v>2419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0</v>
      </c>
      <c r="Y63" s="129">
        <v>4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8.11'!S1&amp;" ("&amp;'Table 8.11'!Y2&amp;") *"</f>
        <v>Number of employed persons per occupation of main job by sex in Buloke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56</v>
      </c>
      <c r="Y64" s="129">
        <v>51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114</v>
      </c>
      <c r="Y65" s="129">
        <v>133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181</v>
      </c>
      <c r="Y66" s="129">
        <v>203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206</v>
      </c>
      <c r="Y67" s="129">
        <v>199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122</v>
      </c>
      <c r="Y68" s="129">
        <v>117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126</v>
      </c>
      <c r="Y69" s="129">
        <v>144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167</v>
      </c>
      <c r="Y70" s="129">
        <v>172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205</v>
      </c>
      <c r="Y71" s="129">
        <v>229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253</v>
      </c>
      <c r="Y72" s="129">
        <v>283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263</v>
      </c>
      <c r="Y73" s="129">
        <v>257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142</v>
      </c>
      <c r="Y74" s="129">
        <v>173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92</v>
      </c>
      <c r="Y75" s="129">
        <v>106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42</v>
      </c>
      <c r="Y76" s="129">
        <v>48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29</v>
      </c>
      <c r="Y77" s="129">
        <v>29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11</v>
      </c>
      <c r="Y78" s="129">
        <v>13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18</v>
      </c>
      <c r="Y79" s="129">
        <v>22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2036</v>
      </c>
      <c r="Y80" s="129">
        <v>2181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8.11'!S1</f>
        <v>Buloke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146</v>
      </c>
      <c r="Y83" s="129">
        <v>156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121</v>
      </c>
      <c r="Y84" s="129">
        <v>130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8.11'!AA4</f>
        <v>4,600</v>
      </c>
      <c r="D85" s="99">
        <f>'Table 8.11'!AC4</f>
        <v>9.0564248458985253E-2</v>
      </c>
      <c r="E85" s="100">
        <f>'Table 8.11'!AC4</f>
        <v>9.0564248458985253E-2</v>
      </c>
      <c r="F85" s="99">
        <f>'Table 8.11'!AE4</f>
        <v>-1.2027491408934665E-2</v>
      </c>
      <c r="G85" s="100">
        <f>'Table 8.11'!AE4</f>
        <v>-1.2027491408934665E-2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214</v>
      </c>
      <c r="Y85" s="129">
        <v>218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8.11'!AA5</f>
        <v>2,419</v>
      </c>
      <c r="D86" s="99">
        <f>'Table 8.11'!AC5</f>
        <v>0.10861594867094415</v>
      </c>
      <c r="E86" s="100">
        <f>'Table 8.11'!AC5</f>
        <v>0.10861594867094415</v>
      </c>
      <c r="F86" s="99">
        <f>'Table 8.11'!AE5</f>
        <v>2.153716216216206E-2</v>
      </c>
      <c r="G86" s="100">
        <f>'Table 8.11'!AE5</f>
        <v>2.153716216216206E-2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39</v>
      </c>
      <c r="Y86" s="129">
        <v>42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8.11'!AA6</f>
        <v>2,181</v>
      </c>
      <c r="D87" s="99">
        <f>'Table 8.11'!AC6</f>
        <v>6.9117647058823506E-2</v>
      </c>
      <c r="E87" s="100">
        <f>'Table 8.11'!AC6</f>
        <v>6.9117647058823506E-2</v>
      </c>
      <c r="F87" s="99">
        <f>'Table 8.11'!AE6</f>
        <v>-4.9258936355710548E-2</v>
      </c>
      <c r="G87" s="100">
        <f>'Table 8.11'!AE6</f>
        <v>-4.9258936355710548E-2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39</v>
      </c>
      <c r="Y87" s="129">
        <v>39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8.11'!AA7</f>
        <v>3,131</v>
      </c>
      <c r="D88" s="99">
        <f>'Table 8.11'!AC7</f>
        <v>6.8600682593856765E-2</v>
      </c>
      <c r="E88" s="100">
        <f>'Table 8.11'!AC7</f>
        <v>6.8600682593856765E-2</v>
      </c>
      <c r="F88" s="99">
        <f>'Table 8.11'!AE7</f>
        <v>-4.1348600508905875E-3</v>
      </c>
      <c r="G88" s="100">
        <f>'Table 8.11'!AE7</f>
        <v>-4.1348600508905875E-3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39</v>
      </c>
      <c r="Y88" s="129">
        <v>41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8.11'!AA37</f>
        <v>2,585</v>
      </c>
      <c r="D89" s="99">
        <f>'Table 8.11'!AC37</f>
        <v>4.69825840421223E-2</v>
      </c>
      <c r="E89" s="100">
        <f>'Table 8.11'!AC37</f>
        <v>4.69825840421223E-2</v>
      </c>
      <c r="F89" s="99">
        <f>'Table 8.11'!AE37</f>
        <v>2.3264831329972147E-3</v>
      </c>
      <c r="G89" s="100">
        <f>'Table 8.11'!AE37</f>
        <v>2.3264831329972147E-3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144</v>
      </c>
      <c r="Y89" s="129">
        <v>166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8.11'!AA38</f>
        <v>546</v>
      </c>
      <c r="D90" s="99">
        <f>'Table 8.11'!AC38</f>
        <v>0.18695652173913047</v>
      </c>
      <c r="E90" s="100">
        <f>'Table 8.11'!AC38</f>
        <v>0.18695652173913047</v>
      </c>
      <c r="F90" s="99">
        <f>'Table 8.11'!AE38</f>
        <v>-3.703703703703709E-2</v>
      </c>
      <c r="G90" s="100">
        <f>'Table 8.11'!AE38</f>
        <v>-3.703703703703709E-2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276</v>
      </c>
      <c r="Y90" s="129">
        <v>324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8.11'!AA114</f>
        <v>246</v>
      </c>
      <c r="D91" s="99">
        <f>'Table 8.11'!AC114</f>
        <v>0.24873096446700504</v>
      </c>
      <c r="E91" s="100">
        <f>'Table 8.11'!AC114</f>
        <v>0.24873096446700504</v>
      </c>
      <c r="F91" s="99">
        <f>'Table 8.11'!AE114</f>
        <v>4.6808510638297829E-2</v>
      </c>
      <c r="G91" s="100">
        <f>'Table 8.11'!AE114</f>
        <v>4.6808510638297829E-2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1558</v>
      </c>
      <c r="Y91" s="129">
        <v>1686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8.11'!AA115</f>
        <v>300</v>
      </c>
      <c r="D92" s="99">
        <f>'Table 8.11'!AC115</f>
        <v>0.13636363636363646</v>
      </c>
      <c r="E92" s="100">
        <f>'Table 8.11'!AC115</f>
        <v>0.13636363636363646</v>
      </c>
      <c r="F92" s="99">
        <f>'Table 8.11'!AE115</f>
        <v>-0.1071428571428571</v>
      </c>
      <c r="G92" s="100">
        <f>'Table 8.11'!AE115</f>
        <v>-0.1071428571428571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8.11'!AA8</f>
        <v>$27,005</v>
      </c>
      <c r="D93" s="99">
        <f>'Table 8.11'!AC8</f>
        <v>-1.5594373500173009E-2</v>
      </c>
      <c r="E93" s="100">
        <f>'Table 8.11'!AC8</f>
        <v>-1.5594373500173009E-2</v>
      </c>
      <c r="F93" s="99">
        <f>'Table 8.11'!AE8</f>
        <v>0.19904802712057057</v>
      </c>
      <c r="G93" s="100">
        <f>'Table 8.11'!AE8</f>
        <v>0.19904802712057057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65</v>
      </c>
      <c r="Y93" s="129">
        <v>70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8.11'!AA9</f>
        <v>$132.5 mil</v>
      </c>
      <c r="D94" s="99">
        <f>'Table 8.11'!AC9</f>
        <v>0.4377528653986833</v>
      </c>
      <c r="E94" s="100">
        <f>'Table 8.11'!AC9</f>
        <v>0.4377528653986833</v>
      </c>
      <c r="F94" s="99">
        <f>'Table 8.11'!AE9</f>
        <v>0.14436068830141613</v>
      </c>
      <c r="G94" s="100">
        <f>'Table 8.11'!AE9</f>
        <v>0.14436068830141613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294</v>
      </c>
      <c r="Y94" s="129">
        <v>309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27</v>
      </c>
      <c r="Y95" s="129">
        <v>27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192</v>
      </c>
      <c r="Y96" s="129">
        <v>190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205</v>
      </c>
      <c r="Y97" s="129">
        <v>216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102</v>
      </c>
      <c r="Y98" s="129">
        <v>96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9</v>
      </c>
      <c r="Y99" s="129">
        <v>25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129</v>
      </c>
      <c r="Y100" s="129">
        <v>143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1368</v>
      </c>
      <c r="Y101" s="129">
        <v>1445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2343</v>
      </c>
      <c r="Y104" s="127">
        <v>2637</v>
      </c>
      <c r="Z104" s="127"/>
      <c r="AA104" s="127" t="str">
        <f>TEXT(Y104,"###,###")</f>
        <v>2,637</v>
      </c>
      <c r="AB104" s="127"/>
      <c r="AC104" s="127">
        <f>Y104/($Y$4)*100</f>
        <v>57.326086956521735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1023</v>
      </c>
      <c r="Y105" s="127">
        <v>1030</v>
      </c>
      <c r="Z105" s="127"/>
      <c r="AA105" s="127" t="str">
        <f>TEXT(Y105,"###,###")</f>
        <v>1,030</v>
      </c>
      <c r="AB105" s="127"/>
      <c r="AC105" s="127">
        <f>Y105/($Y$4)*100</f>
        <v>22.39130434782609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3366</v>
      </c>
      <c r="Y106" s="127">
        <v>3667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875</v>
      </c>
      <c r="Y108" s="127">
        <v>999</v>
      </c>
      <c r="Z108" s="127"/>
      <c r="AA108" s="127" t="str">
        <f>TEXT(Y108,"###,###")</f>
        <v>999</v>
      </c>
      <c r="AB108" s="127"/>
      <c r="AC108" s="127">
        <f>Y108/($Y$4)*100</f>
        <v>21.717391304347828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690</v>
      </c>
      <c r="Y109" s="127">
        <v>722</v>
      </c>
      <c r="Z109" s="127"/>
      <c r="AA109" s="127" t="str">
        <f>TEXT(Y109,"###,###")</f>
        <v>722</v>
      </c>
      <c r="AB109" s="127"/>
      <c r="AC109" s="127">
        <f t="shared" ref="AC109:AC111" si="3">Y109/($Y$4)*100</f>
        <v>15.695652173913043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662</v>
      </c>
      <c r="Y110" s="127">
        <v>664</v>
      </c>
      <c r="Z110" s="127"/>
      <c r="AA110" s="127" t="str">
        <f>TEXT(Y110,"###,###")</f>
        <v>664</v>
      </c>
      <c r="AB110" s="127"/>
      <c r="AC110" s="127">
        <f t="shared" si="3"/>
        <v>14.434782608695651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1147</v>
      </c>
      <c r="Y111" s="127">
        <v>1282</v>
      </c>
      <c r="Z111" s="127"/>
      <c r="AA111" s="127" t="str">
        <f>TEXT(Y111,"###,###")</f>
        <v>1,282</v>
      </c>
      <c r="AB111" s="127"/>
      <c r="AC111" s="127">
        <f t="shared" si="3"/>
        <v>27.869565217391308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4218</v>
      </c>
      <c r="Y112" s="127">
        <v>4600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235</v>
      </c>
      <c r="U114" s="127">
        <v>220</v>
      </c>
      <c r="V114" s="127">
        <v>244</v>
      </c>
      <c r="W114" s="127">
        <v>218</v>
      </c>
      <c r="X114" s="127">
        <v>197</v>
      </c>
      <c r="Y114" s="127">
        <v>246</v>
      </c>
      <c r="Z114" s="127"/>
      <c r="AA114" s="127" t="str">
        <f>TEXT(Y114,"###,###")</f>
        <v>246</v>
      </c>
      <c r="AB114" s="127"/>
      <c r="AC114" s="127">
        <f>Y114/X114-1</f>
        <v>0.24873096446700504</v>
      </c>
      <c r="AD114" s="127"/>
      <c r="AE114" s="127">
        <f>Y114/T114-1</f>
        <v>4.6808510638297829E-2</v>
      </c>
      <c r="AF114" s="127"/>
    </row>
    <row r="115" spans="19:32" x14ac:dyDescent="0.25">
      <c r="S115" s="127" t="s">
        <v>104</v>
      </c>
      <c r="T115" s="127">
        <v>336</v>
      </c>
      <c r="U115" s="127">
        <v>295</v>
      </c>
      <c r="V115" s="127">
        <v>330</v>
      </c>
      <c r="W115" s="127">
        <v>293</v>
      </c>
      <c r="X115" s="127">
        <v>264</v>
      </c>
      <c r="Y115" s="127">
        <v>300</v>
      </c>
      <c r="Z115" s="127"/>
      <c r="AA115" s="127" t="str">
        <f>TEXT(Y115,"###,###")</f>
        <v>300</v>
      </c>
      <c r="AB115" s="127"/>
      <c r="AC115" s="127">
        <f>Y115/X115-1</f>
        <v>0.13636363636363646</v>
      </c>
      <c r="AD115" s="127"/>
      <c r="AE115" s="127">
        <f>Y115/T115-1</f>
        <v>-0.1071428571428571</v>
      </c>
      <c r="AF115" s="127"/>
    </row>
    <row r="116" spans="19:32" x14ac:dyDescent="0.25">
      <c r="S116" s="127" t="s">
        <v>56</v>
      </c>
      <c r="T116" s="127">
        <v>571</v>
      </c>
      <c r="U116" s="127">
        <v>515</v>
      </c>
      <c r="V116" s="127">
        <v>574</v>
      </c>
      <c r="W116" s="127">
        <v>511</v>
      </c>
      <c r="X116" s="127">
        <v>461</v>
      </c>
      <c r="Y116" s="127">
        <v>546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45.1</v>
      </c>
      <c r="V118" s="127">
        <v>42.25</v>
      </c>
      <c r="W118" s="127">
        <v>45.72</v>
      </c>
      <c r="X118" s="127">
        <v>44.73</v>
      </c>
      <c r="Y118" s="127">
        <v>45.69</v>
      </c>
      <c r="Z118" s="127"/>
      <c r="AA118" s="127" t="str">
        <f>TEXT(Y118,"##.0")</f>
        <v>45.7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2026</v>
      </c>
      <c r="V120" s="127">
        <v>2049</v>
      </c>
      <c r="W120" s="127">
        <v>2014</v>
      </c>
      <c r="X120" s="127">
        <v>1973</v>
      </c>
      <c r="Y120" s="127">
        <v>2078</v>
      </c>
      <c r="Z120" s="127"/>
      <c r="AA120" s="127" t="str">
        <f>TEXT(Y120,"###,###")</f>
        <v>2,078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648</v>
      </c>
      <c r="V121" s="127">
        <v>633</v>
      </c>
      <c r="W121" s="127">
        <v>634</v>
      </c>
      <c r="X121" s="127">
        <v>541</v>
      </c>
      <c r="Y121" s="127">
        <v>588</v>
      </c>
      <c r="Z121" s="127"/>
      <c r="AA121" s="127" t="str">
        <f t="shared" ref="AA121:AA128" si="4">TEXT(Y121,"###,###")</f>
        <v>588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466</v>
      </c>
      <c r="V122" s="127">
        <v>471</v>
      </c>
      <c r="W122" s="127">
        <v>443</v>
      </c>
      <c r="X122" s="127">
        <v>414</v>
      </c>
      <c r="Y122" s="127">
        <v>465</v>
      </c>
      <c r="Z122" s="127"/>
      <c r="AA122" s="127" t="str">
        <f t="shared" si="4"/>
        <v>465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2492</v>
      </c>
      <c r="V124" s="127">
        <v>2520</v>
      </c>
      <c r="W124" s="127">
        <v>2457</v>
      </c>
      <c r="X124" s="127">
        <v>2387</v>
      </c>
      <c r="Y124" s="127">
        <v>2543</v>
      </c>
      <c r="Z124" s="127"/>
      <c r="AA124" s="127" t="str">
        <f t="shared" si="4"/>
        <v>2,543</v>
      </c>
      <c r="AB124" s="127"/>
      <c r="AC124" s="127">
        <f>Y124/$Y$7*100</f>
        <v>81.220057489619933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1114</v>
      </c>
      <c r="V125" s="127">
        <v>1104</v>
      </c>
      <c r="W125" s="127">
        <v>1077</v>
      </c>
      <c r="X125" s="127">
        <v>955</v>
      </c>
      <c r="Y125" s="127">
        <v>1053</v>
      </c>
      <c r="Z125" s="127"/>
      <c r="AA125" s="127" t="str">
        <f t="shared" si="4"/>
        <v>1,053</v>
      </c>
      <c r="AB125" s="127"/>
      <c r="AC125" s="127">
        <f>Y125/$Y$7*100</f>
        <v>33.631427658894921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1712</v>
      </c>
      <c r="V127" s="127">
        <v>1681</v>
      </c>
      <c r="W127" s="127">
        <v>1628</v>
      </c>
      <c r="X127" s="127">
        <v>1559</v>
      </c>
      <c r="Y127" s="127">
        <v>1686</v>
      </c>
      <c r="Z127" s="127"/>
      <c r="AA127" s="127" t="str">
        <f t="shared" si="4"/>
        <v>1,686</v>
      </c>
      <c r="AB127" s="127"/>
      <c r="AC127" s="127">
        <f>Y127/$Y$7*100</f>
        <v>53.848610667518358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1435</v>
      </c>
      <c r="V128" s="127">
        <v>1478</v>
      </c>
      <c r="W128" s="127">
        <v>1462</v>
      </c>
      <c r="X128" s="127">
        <v>1373</v>
      </c>
      <c r="Y128" s="127">
        <v>1445</v>
      </c>
      <c r="Z128" s="127"/>
      <c r="AA128" s="127" t="str">
        <f t="shared" si="4"/>
        <v>1,445</v>
      </c>
      <c r="AB128" s="127"/>
      <c r="AC128" s="127">
        <f>Y128/$Y$7*100</f>
        <v>46.151389332481635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E7CE816D-6C20-4E66-87AC-57AB7DC481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5E1BEA28-8C04-4F7B-9A6E-6F060CF41F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2E2B4625-AE92-46A2-AE7F-6DD8B74091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9E7CC49B-3AB1-4E01-A524-395ABD04A4B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Campaspe</v>
      </c>
      <c r="T1" s="127"/>
      <c r="U1" s="127"/>
      <c r="V1" s="127"/>
      <c r="W1" s="127"/>
      <c r="X1" s="127"/>
      <c r="Y1" s="127" t="str">
        <f>Y3</f>
        <v>8.12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123</v>
      </c>
      <c r="V3" s="127"/>
      <c r="W3" s="127"/>
      <c r="X3" s="127"/>
      <c r="Y3" s="127" t="s">
        <v>226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8.12'!$Y$3&amp;" "&amp;'Table 8.12'!$U$3&amp;", "&amp;'State data for spotlight'!$C$3&amp;", "&amp;'Table 8.12'!$Y$2</f>
        <v>Table 8.12 Campaspe,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26996</v>
      </c>
      <c r="U4" s="129">
        <v>26805</v>
      </c>
      <c r="V4" s="129">
        <v>27223</v>
      </c>
      <c r="W4" s="129">
        <v>28033</v>
      </c>
      <c r="X4" s="129">
        <v>27901</v>
      </c>
      <c r="Y4" s="129">
        <v>28912</v>
      </c>
      <c r="Z4" s="127"/>
      <c r="AA4" s="127" t="str">
        <f>TEXT(Y4,"###,###")</f>
        <v>28,912</v>
      </c>
      <c r="AB4" s="127"/>
      <c r="AC4" s="127">
        <f t="shared" ref="AC4:AC9" si="0">Y4/X4-1</f>
        <v>3.6235260384932522E-2</v>
      </c>
      <c r="AD4" s="127"/>
      <c r="AE4" s="127">
        <f>Y4/T4-1</f>
        <v>7.0973477552229935E-2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13873</v>
      </c>
      <c r="U5" s="129">
        <v>13763</v>
      </c>
      <c r="V5" s="129">
        <v>13995</v>
      </c>
      <c r="W5" s="129">
        <v>14341</v>
      </c>
      <c r="X5" s="129">
        <v>14141</v>
      </c>
      <c r="Y5" s="129">
        <v>14785</v>
      </c>
      <c r="Z5" s="127"/>
      <c r="AA5" s="127" t="str">
        <f>TEXT(Y5,"###,###")</f>
        <v>14,785</v>
      </c>
      <c r="AB5" s="127"/>
      <c r="AC5" s="127">
        <f t="shared" si="0"/>
        <v>4.5541333710487297E-2</v>
      </c>
      <c r="AD5" s="127"/>
      <c r="AE5" s="127">
        <f t="shared" ref="AE5:AE9" si="1">Y5/T5-1</f>
        <v>6.573920565126512E-2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13123</v>
      </c>
      <c r="U6" s="129">
        <v>13041</v>
      </c>
      <c r="V6" s="129">
        <v>13228</v>
      </c>
      <c r="W6" s="129">
        <v>13692</v>
      </c>
      <c r="X6" s="129">
        <v>13760</v>
      </c>
      <c r="Y6" s="129">
        <v>14127</v>
      </c>
      <c r="Z6" s="127"/>
      <c r="AA6" s="127" t="str">
        <f>TEXT(Y6,"###,###")</f>
        <v>14,127</v>
      </c>
      <c r="AB6" s="127"/>
      <c r="AC6" s="127">
        <f t="shared" si="0"/>
        <v>2.6671511627907041E-2</v>
      </c>
      <c r="AD6" s="127"/>
      <c r="AE6" s="127">
        <f t="shared" si="1"/>
        <v>7.6506896288958348E-2</v>
      </c>
      <c r="AF6" s="127"/>
    </row>
    <row r="7" spans="1:32" ht="16.5" customHeight="1" thickBot="1" x14ac:dyDescent="0.3">
      <c r="A7" s="46" t="str">
        <f>"QUICK STATS for "&amp;'Table 8.12'!Y2&amp;"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18957</v>
      </c>
      <c r="U7" s="129">
        <v>19005</v>
      </c>
      <c r="V7" s="129">
        <v>19290</v>
      </c>
      <c r="W7" s="129">
        <v>19532</v>
      </c>
      <c r="X7" s="129">
        <v>19611</v>
      </c>
      <c r="Y7" s="129">
        <v>20036</v>
      </c>
      <c r="Z7" s="127"/>
      <c r="AA7" s="127" t="str">
        <f>TEXT(Y7,"###,###")</f>
        <v>20,036</v>
      </c>
      <c r="AB7" s="127"/>
      <c r="AC7" s="127">
        <f t="shared" si="0"/>
        <v>2.1671510886747125E-2</v>
      </c>
      <c r="AD7" s="127"/>
      <c r="AE7" s="127">
        <f t="shared" si="1"/>
        <v>5.6918288758769808E-2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28,912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8.12'!AA7</f>
        <v>20,036</v>
      </c>
      <c r="P8" s="51"/>
      <c r="S8" s="127" t="s">
        <v>96</v>
      </c>
      <c r="T8" s="127">
        <v>30186.5</v>
      </c>
      <c r="U8" s="127">
        <v>31142</v>
      </c>
      <c r="V8" s="127">
        <v>32324.29</v>
      </c>
      <c r="W8" s="127">
        <v>33420</v>
      </c>
      <c r="X8" s="127">
        <v>35031.43</v>
      </c>
      <c r="Y8" s="127">
        <v>35795.360000000001</v>
      </c>
      <c r="Z8" s="127"/>
      <c r="AA8" s="127" t="str">
        <f>TEXT(Y8,"$###,###")</f>
        <v>$35,795</v>
      </c>
      <c r="AB8" s="127"/>
      <c r="AC8" s="127">
        <f t="shared" si="0"/>
        <v>2.1806988752671508E-2</v>
      </c>
      <c r="AD8" s="127"/>
      <c r="AE8" s="127">
        <f t="shared" si="1"/>
        <v>0.18580690043562531</v>
      </c>
      <c r="AF8" s="127"/>
    </row>
    <row r="9" spans="1:32" x14ac:dyDescent="0.25">
      <c r="A9" s="55" t="s">
        <v>17</v>
      </c>
      <c r="B9" s="56"/>
      <c r="C9" s="57"/>
      <c r="D9" s="58">
        <f>'Table 8.12'!AC104</f>
        <v>71.897482014388487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52.260930325414257</v>
      </c>
      <c r="P9" s="59" t="s">
        <v>97</v>
      </c>
      <c r="S9" s="127" t="s">
        <v>9</v>
      </c>
      <c r="T9" s="127">
        <v>724511879</v>
      </c>
      <c r="U9" s="127">
        <v>739343552</v>
      </c>
      <c r="V9" s="127">
        <v>790500021</v>
      </c>
      <c r="W9" s="127">
        <v>834443049</v>
      </c>
      <c r="X9" s="127">
        <v>832212761</v>
      </c>
      <c r="Y9" s="127">
        <v>875578854</v>
      </c>
      <c r="Z9" s="127"/>
      <c r="AA9" s="127" t="str">
        <f>TEXT(Y9/1000000,"$#,###.0")&amp;" mil"</f>
        <v>$875.6 mil</v>
      </c>
      <c r="AB9" s="127"/>
      <c r="AC9" s="127">
        <f t="shared" si="0"/>
        <v>5.2109382398667581E-2</v>
      </c>
      <c r="AD9" s="127"/>
      <c r="AE9" s="127">
        <f t="shared" si="1"/>
        <v>0.20850862405252579</v>
      </c>
      <c r="AF9" s="127"/>
    </row>
    <row r="10" spans="1:32" x14ac:dyDescent="0.25">
      <c r="A10" s="55" t="s">
        <v>20</v>
      </c>
      <c r="B10" s="56"/>
      <c r="C10" s="57"/>
      <c r="D10" s="58">
        <f>'Table 8.12'!AC105</f>
        <v>15.758162700608743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47.739069674585743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88.021561189858261</v>
      </c>
      <c r="P11" s="59" t="s">
        <v>97</v>
      </c>
      <c r="S11" s="127" t="s">
        <v>32</v>
      </c>
      <c r="T11" s="129">
        <v>22628</v>
      </c>
      <c r="U11" s="129">
        <v>22494</v>
      </c>
      <c r="V11" s="129">
        <v>22921</v>
      </c>
      <c r="W11" s="129">
        <v>23812</v>
      </c>
      <c r="X11" s="129">
        <v>23719</v>
      </c>
      <c r="Y11" s="129">
        <v>24602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8.12'!AC108</f>
        <v>16.370365246264527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21.511279696546218</v>
      </c>
      <c r="P12" s="59" t="s">
        <v>97</v>
      </c>
      <c r="S12" s="127" t="s">
        <v>33</v>
      </c>
      <c r="T12" s="129">
        <v>4368</v>
      </c>
      <c r="U12" s="129">
        <v>4310</v>
      </c>
      <c r="V12" s="129">
        <v>4302</v>
      </c>
      <c r="W12" s="129">
        <v>4224</v>
      </c>
      <c r="X12" s="129">
        <v>4180</v>
      </c>
      <c r="Y12" s="129">
        <v>4310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8.12'!AC109</f>
        <v>18.500968456004426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8.12'!AA118</f>
        <v>43.1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8.12'!AC110</f>
        <v>23.104593248478142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17.024356158913957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8.12'!AC111</f>
        <v>29.679717764250142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82.97564384108604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2347</v>
      </c>
      <c r="Z15" s="127"/>
      <c r="AA15" s="130">
        <f t="shared" ref="AA15:AA34" si="2">IF(Y15="np",0,Y15/$Y$34)</f>
        <v>8.1177365799667958E-2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94</v>
      </c>
      <c r="Z16" s="127"/>
      <c r="AA16" s="130">
        <f t="shared" si="2"/>
        <v>3.251245157719978E-3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2590</v>
      </c>
      <c r="Z17" s="127"/>
      <c r="AA17" s="130">
        <f t="shared" si="2"/>
        <v>8.9582180409518541E-2</v>
      </c>
      <c r="AB17" s="127"/>
      <c r="AC17" s="127"/>
      <c r="AD17" s="127"/>
      <c r="AE17" s="127"/>
      <c r="AF17" s="127"/>
    </row>
    <row r="18" spans="1:32" x14ac:dyDescent="0.25">
      <c r="A18" s="85" t="str">
        <f>'Table 8.12'!$S$1&amp;" ("&amp;'Table 8.12'!$T$2&amp;" to "&amp;'Table 8.12'!$Y$2&amp;")"</f>
        <v>Campaspe (2011-12 to 2016-17)</v>
      </c>
      <c r="B18" s="85"/>
      <c r="C18" s="85"/>
      <c r="D18" s="85"/>
      <c r="E18" s="85"/>
      <c r="F18" s="85"/>
      <c r="G18" s="85" t="str">
        <f>'Table 8.12'!$S$1&amp;" ("&amp;'Table 8.12'!$T$2&amp;" to "&amp;'Table 8.12'!$Y$2&amp;")"</f>
        <v>Campaspe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241</v>
      </c>
      <c r="Z18" s="127"/>
      <c r="AA18" s="130">
        <f t="shared" si="2"/>
        <v>8.3356391809629223E-3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1843</v>
      </c>
      <c r="Z19" s="127"/>
      <c r="AA19" s="130">
        <f t="shared" si="2"/>
        <v>6.3745157719977866E-2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854</v>
      </c>
      <c r="Z20" s="127"/>
      <c r="AA20" s="130">
        <f t="shared" si="2"/>
        <v>2.9537908135030436E-2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2544</v>
      </c>
      <c r="Z21" s="127"/>
      <c r="AA21" s="130">
        <f t="shared" si="2"/>
        <v>8.7991145545102373E-2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2288</v>
      </c>
      <c r="Z22" s="127"/>
      <c r="AA22" s="130">
        <f t="shared" si="2"/>
        <v>7.9136690647482008E-2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972</v>
      </c>
      <c r="Z23" s="127"/>
      <c r="AA23" s="130">
        <f t="shared" si="2"/>
        <v>3.3619258439402326E-2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153</v>
      </c>
      <c r="Z24" s="127"/>
      <c r="AA24" s="130">
        <f t="shared" si="2"/>
        <v>5.2919203099059215E-3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831</v>
      </c>
      <c r="Z25" s="127"/>
      <c r="AA25" s="130">
        <f t="shared" si="2"/>
        <v>2.8742390702822359E-2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469</v>
      </c>
      <c r="Z26" s="127"/>
      <c r="AA26" s="130">
        <f t="shared" si="2"/>
        <v>1.622163807415606E-2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916</v>
      </c>
      <c r="Z27" s="127"/>
      <c r="AA27" s="130">
        <f t="shared" si="2"/>
        <v>3.1682346430547868E-2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1620</v>
      </c>
      <c r="Z28" s="127"/>
      <c r="AA28" s="130">
        <f t="shared" si="2"/>
        <v>5.6032097399003875E-2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1217</v>
      </c>
      <c r="Z29" s="127"/>
      <c r="AA29" s="130">
        <f t="shared" si="2"/>
        <v>4.2093248478140562E-2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1859</v>
      </c>
      <c r="Z30" s="127"/>
      <c r="AA30" s="130">
        <f t="shared" si="2"/>
        <v>6.4298561151079139E-2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8.12'!Y2&amp;")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3418</v>
      </c>
      <c r="Z31" s="127"/>
      <c r="AA31" s="130">
        <f t="shared" si="2"/>
        <v>0.11822080796900941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283</v>
      </c>
      <c r="Z32" s="127"/>
      <c r="AA32" s="130">
        <f t="shared" si="2"/>
        <v>9.7883231876037639E-3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725</v>
      </c>
      <c r="Z33" s="127"/>
      <c r="AA33" s="130">
        <f t="shared" si="2"/>
        <v>2.5076092971776424E-2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28912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16012</v>
      </c>
      <c r="U37" s="127">
        <v>16045</v>
      </c>
      <c r="V37" s="127">
        <v>16252</v>
      </c>
      <c r="W37" s="127">
        <v>16351</v>
      </c>
      <c r="X37" s="127">
        <v>16583</v>
      </c>
      <c r="Y37" s="127">
        <v>16625</v>
      </c>
      <c r="Z37" s="127"/>
      <c r="AA37" s="127" t="str">
        <f>TEXT(Y37,"###,###")</f>
        <v>16,625</v>
      </c>
      <c r="AB37" s="127"/>
      <c r="AC37" s="127">
        <f>Y37/X37-1</f>
        <v>2.5327142254114587E-3</v>
      </c>
      <c r="AD37" s="127"/>
      <c r="AE37" s="127">
        <f>Y37/T37-1</f>
        <v>3.8283787159630212E-2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2947</v>
      </c>
      <c r="U38" s="127">
        <v>2959</v>
      </c>
      <c r="V38" s="127">
        <v>3039</v>
      </c>
      <c r="W38" s="127">
        <v>3184</v>
      </c>
      <c r="X38" s="127">
        <v>3025</v>
      </c>
      <c r="Y38" s="127">
        <v>3411</v>
      </c>
      <c r="Z38" s="127"/>
      <c r="AA38" s="127" t="str">
        <f>TEXT(Y38,"###,###")</f>
        <v>3,411</v>
      </c>
      <c r="AB38" s="127"/>
      <c r="AC38" s="127">
        <f>Y38/X38-1</f>
        <v>0.12760330578512402</v>
      </c>
      <c r="AD38" s="127"/>
      <c r="AE38" s="127">
        <f>Y38/T38-1</f>
        <v>0.15744825246012883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18959</v>
      </c>
      <c r="U40" s="127">
        <v>19004</v>
      </c>
      <c r="V40" s="127">
        <v>19291</v>
      </c>
      <c r="W40" s="127">
        <v>19535</v>
      </c>
      <c r="X40" s="127">
        <v>19608</v>
      </c>
      <c r="Y40" s="127">
        <v>20036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82.97564384108604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17.024356158913957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8</v>
      </c>
      <c r="Y44" s="129">
        <v>13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396</v>
      </c>
      <c r="Y45" s="129">
        <v>418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1005</v>
      </c>
      <c r="Y46" s="129">
        <v>1113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1415</v>
      </c>
      <c r="Y47" s="129">
        <v>1415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1424</v>
      </c>
      <c r="Y48" s="129">
        <v>1535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8.12'!S1&amp;" ("&amp;'Table 8.12'!Y2&amp;") *"</f>
        <v>Number of jobs by age and sex of job holders in Campaspe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1284</v>
      </c>
      <c r="Y49" s="129">
        <v>1257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1019</v>
      </c>
      <c r="Y50" s="129">
        <v>1056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1305</v>
      </c>
      <c r="Y51" s="129">
        <v>1270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1361</v>
      </c>
      <c r="Y52" s="129">
        <v>1402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1373</v>
      </c>
      <c r="Y53" s="129">
        <v>1424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1428</v>
      </c>
      <c r="Y54" s="129">
        <v>1501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1031</v>
      </c>
      <c r="Y55" s="129">
        <v>1161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626</v>
      </c>
      <c r="Y56" s="129">
        <v>686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240</v>
      </c>
      <c r="Y57" s="129">
        <v>284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130</v>
      </c>
      <c r="Y58" s="129">
        <v>152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57</v>
      </c>
      <c r="Y59" s="129">
        <v>55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38</v>
      </c>
      <c r="Y60" s="129">
        <v>42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14141</v>
      </c>
      <c r="Y61" s="129">
        <v>14785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9</v>
      </c>
      <c r="Y63" s="129">
        <v>10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8.12'!S1&amp;" ("&amp;'Table 8.12'!Y2&amp;") *"</f>
        <v>Number of employed persons per occupation of main job by sex in Campaspe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386</v>
      </c>
      <c r="Y64" s="129">
        <v>382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1075</v>
      </c>
      <c r="Y65" s="129">
        <v>1080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1271</v>
      </c>
      <c r="Y66" s="129">
        <v>1339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1340</v>
      </c>
      <c r="Y67" s="129">
        <v>1373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1088</v>
      </c>
      <c r="Y68" s="129">
        <v>1136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1103</v>
      </c>
      <c r="Y69" s="129">
        <v>1075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1335</v>
      </c>
      <c r="Y70" s="129">
        <v>1363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1505</v>
      </c>
      <c r="Y71" s="129">
        <v>1539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1563</v>
      </c>
      <c r="Y72" s="129">
        <v>1540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1336</v>
      </c>
      <c r="Y73" s="129">
        <v>1429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982</v>
      </c>
      <c r="Y74" s="129">
        <v>1026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405</v>
      </c>
      <c r="Y75" s="129">
        <v>456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142</v>
      </c>
      <c r="Y76" s="129">
        <v>162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103</v>
      </c>
      <c r="Y77" s="129">
        <v>113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61</v>
      </c>
      <c r="Y78" s="129">
        <v>57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51</v>
      </c>
      <c r="Y79" s="129">
        <v>47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13760</v>
      </c>
      <c r="Y80" s="129">
        <v>14127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8.12'!S1</f>
        <v>Campaspe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1026</v>
      </c>
      <c r="Y83" s="129">
        <v>1094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752</v>
      </c>
      <c r="Y84" s="129">
        <v>758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8.12'!AA4</f>
        <v>28,912</v>
      </c>
      <c r="D85" s="99">
        <f>'Table 8.12'!AC4</f>
        <v>3.6235260384932522E-2</v>
      </c>
      <c r="E85" s="100">
        <f>'Table 8.12'!AC4</f>
        <v>3.6235260384932522E-2</v>
      </c>
      <c r="F85" s="99">
        <f>'Table 8.12'!AE4</f>
        <v>7.0973477552229935E-2</v>
      </c>
      <c r="G85" s="100">
        <f>'Table 8.12'!AE4</f>
        <v>7.0973477552229935E-2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1835</v>
      </c>
      <c r="Y85" s="129">
        <v>1906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8.12'!AA5</f>
        <v>14,785</v>
      </c>
      <c r="D86" s="99">
        <f>'Table 8.12'!AC5</f>
        <v>4.5541333710487297E-2</v>
      </c>
      <c r="E86" s="100">
        <f>'Table 8.12'!AC5</f>
        <v>4.5541333710487297E-2</v>
      </c>
      <c r="F86" s="99">
        <f>'Table 8.12'!AE5</f>
        <v>6.573920565126512E-2</v>
      </c>
      <c r="G86" s="100">
        <f>'Table 8.12'!AE5</f>
        <v>6.573920565126512E-2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405</v>
      </c>
      <c r="Y86" s="129">
        <v>436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8.12'!AA6</f>
        <v>14,127</v>
      </c>
      <c r="D87" s="99">
        <f>'Table 8.12'!AC6</f>
        <v>2.6671511627907041E-2</v>
      </c>
      <c r="E87" s="100">
        <f>'Table 8.12'!AC6</f>
        <v>2.6671511627907041E-2</v>
      </c>
      <c r="F87" s="99">
        <f>'Table 8.12'!AE6</f>
        <v>7.6506896288958348E-2</v>
      </c>
      <c r="G87" s="100">
        <f>'Table 8.12'!AE6</f>
        <v>7.6506896288958348E-2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277</v>
      </c>
      <c r="Y87" s="129">
        <v>305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8.12'!AA7</f>
        <v>20,036</v>
      </c>
      <c r="D88" s="99">
        <f>'Table 8.12'!AC7</f>
        <v>2.1671510886747125E-2</v>
      </c>
      <c r="E88" s="100">
        <f>'Table 8.12'!AC7</f>
        <v>2.1671510886747125E-2</v>
      </c>
      <c r="F88" s="99">
        <f>'Table 8.12'!AE7</f>
        <v>5.6918288758769808E-2</v>
      </c>
      <c r="G88" s="100">
        <f>'Table 8.12'!AE7</f>
        <v>5.6918288758769808E-2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455</v>
      </c>
      <c r="Y88" s="129">
        <v>479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8.12'!AA37</f>
        <v>16,625</v>
      </c>
      <c r="D89" s="99">
        <f>'Table 8.12'!AC37</f>
        <v>2.5327142254114587E-3</v>
      </c>
      <c r="E89" s="100">
        <f>'Table 8.12'!AC37</f>
        <v>2.5327142254114587E-3</v>
      </c>
      <c r="F89" s="99">
        <f>'Table 8.12'!AE37</f>
        <v>3.8283787159630212E-2</v>
      </c>
      <c r="G89" s="100">
        <f>'Table 8.12'!AE37</f>
        <v>3.8283787159630212E-2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1027</v>
      </c>
      <c r="Y89" s="129">
        <v>1071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8.12'!AA38</f>
        <v>3,411</v>
      </c>
      <c r="D90" s="99">
        <f>'Table 8.12'!AC38</f>
        <v>0.12760330578512402</v>
      </c>
      <c r="E90" s="100">
        <f>'Table 8.12'!AC38</f>
        <v>0.12760330578512402</v>
      </c>
      <c r="F90" s="99">
        <f>'Table 8.12'!AE38</f>
        <v>0.15744825246012883</v>
      </c>
      <c r="G90" s="100">
        <f>'Table 8.12'!AE38</f>
        <v>0.15744825246012883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1791</v>
      </c>
      <c r="Y90" s="129">
        <v>1833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8.12'!AA114</f>
        <v>1,477</v>
      </c>
      <c r="D91" s="99">
        <f>'Table 8.12'!AC114</f>
        <v>0.2380553227158424</v>
      </c>
      <c r="E91" s="100">
        <f>'Table 8.12'!AC114</f>
        <v>0.2380553227158424</v>
      </c>
      <c r="F91" s="99">
        <f>'Table 8.12'!AE114</f>
        <v>0.20571428571428574</v>
      </c>
      <c r="G91" s="100">
        <f>'Table 8.12'!AE114</f>
        <v>0.20571428571428574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10239</v>
      </c>
      <c r="Y91" s="129">
        <v>10471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8.12'!AA115</f>
        <v>1,934</v>
      </c>
      <c r="D92" s="99">
        <f>'Table 8.12'!AC115</f>
        <v>5.4525627044710978E-2</v>
      </c>
      <c r="E92" s="100">
        <f>'Table 8.12'!AC115</f>
        <v>5.4525627044710978E-2</v>
      </c>
      <c r="F92" s="99">
        <f>'Table 8.12'!AE115</f>
        <v>0.12441860465116283</v>
      </c>
      <c r="G92" s="100">
        <f>'Table 8.12'!AE115</f>
        <v>0.12441860465116283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8.12'!AA8</f>
        <v>$35,795</v>
      </c>
      <c r="D93" s="99">
        <f>'Table 8.12'!AC8</f>
        <v>2.1806988752671508E-2</v>
      </c>
      <c r="E93" s="100">
        <f>'Table 8.12'!AC8</f>
        <v>2.1806988752671508E-2</v>
      </c>
      <c r="F93" s="99">
        <f>'Table 8.12'!AE8</f>
        <v>0.18580690043562531</v>
      </c>
      <c r="G93" s="100">
        <f>'Table 8.12'!AE8</f>
        <v>0.18580690043562531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600</v>
      </c>
      <c r="Y93" s="129">
        <v>663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8.12'!AA9</f>
        <v>$875.6 mil</v>
      </c>
      <c r="D94" s="99">
        <f>'Table 8.12'!AC9</f>
        <v>5.2109382398667581E-2</v>
      </c>
      <c r="E94" s="100">
        <f>'Table 8.12'!AC9</f>
        <v>5.2109382398667581E-2</v>
      </c>
      <c r="F94" s="99">
        <f>'Table 8.12'!AE9</f>
        <v>0.20850862405252579</v>
      </c>
      <c r="G94" s="100">
        <f>'Table 8.12'!AE9</f>
        <v>0.20850862405252579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1640</v>
      </c>
      <c r="Y94" s="129">
        <v>1691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339</v>
      </c>
      <c r="Y95" s="129">
        <v>342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1379</v>
      </c>
      <c r="Y96" s="129">
        <v>1448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1439</v>
      </c>
      <c r="Y97" s="129">
        <v>1494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967</v>
      </c>
      <c r="Y98" s="129">
        <v>989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55</v>
      </c>
      <c r="Y99" s="129">
        <v>70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913</v>
      </c>
      <c r="Y100" s="129">
        <v>935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9375</v>
      </c>
      <c r="Y101" s="129">
        <v>9565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19416</v>
      </c>
      <c r="Y104" s="127">
        <v>20787</v>
      </c>
      <c r="Z104" s="127"/>
      <c r="AA104" s="127" t="str">
        <f>TEXT(Y104,"###,###")</f>
        <v>20,787</v>
      </c>
      <c r="AB104" s="127"/>
      <c r="AC104" s="127">
        <f>Y104/($Y$4)*100</f>
        <v>71.897482014388487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4358</v>
      </c>
      <c r="Y105" s="127">
        <v>4556</v>
      </c>
      <c r="Z105" s="127"/>
      <c r="AA105" s="127" t="str">
        <f>TEXT(Y105,"###,###")</f>
        <v>4,556</v>
      </c>
      <c r="AB105" s="127"/>
      <c r="AC105" s="127">
        <f>Y105/($Y$4)*100</f>
        <v>15.758162700608743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23774</v>
      </c>
      <c r="Y106" s="127">
        <v>25343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4457</v>
      </c>
      <c r="Y108" s="127">
        <v>4733</v>
      </c>
      <c r="Z108" s="127"/>
      <c r="AA108" s="127" t="str">
        <f>TEXT(Y108,"###,###")</f>
        <v>4,733</v>
      </c>
      <c r="AB108" s="127"/>
      <c r="AC108" s="127">
        <f>Y108/($Y$4)*100</f>
        <v>16.370365246264527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4951</v>
      </c>
      <c r="Y109" s="127">
        <v>5349</v>
      </c>
      <c r="Z109" s="127"/>
      <c r="AA109" s="127" t="str">
        <f>TEXT(Y109,"###,###")</f>
        <v>5,349</v>
      </c>
      <c r="AB109" s="127"/>
      <c r="AC109" s="127">
        <f t="shared" ref="AC109:AC111" si="3">Y109/($Y$4)*100</f>
        <v>18.500968456004426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6666</v>
      </c>
      <c r="Y110" s="127">
        <v>6680</v>
      </c>
      <c r="Z110" s="127"/>
      <c r="AA110" s="127" t="str">
        <f>TEXT(Y110,"###,###")</f>
        <v>6,680</v>
      </c>
      <c r="AB110" s="127"/>
      <c r="AC110" s="127">
        <f t="shared" si="3"/>
        <v>23.104593248478142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7707</v>
      </c>
      <c r="Y111" s="127">
        <v>8581</v>
      </c>
      <c r="Z111" s="127"/>
      <c r="AA111" s="127" t="str">
        <f>TEXT(Y111,"###,###")</f>
        <v>8,581</v>
      </c>
      <c r="AB111" s="127"/>
      <c r="AC111" s="127">
        <f t="shared" si="3"/>
        <v>29.679717764250142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27901</v>
      </c>
      <c r="Y112" s="127">
        <v>28912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1225</v>
      </c>
      <c r="U114" s="127">
        <v>1226</v>
      </c>
      <c r="V114" s="127">
        <v>1274</v>
      </c>
      <c r="W114" s="127">
        <v>1304</v>
      </c>
      <c r="X114" s="127">
        <v>1193</v>
      </c>
      <c r="Y114" s="127">
        <v>1477</v>
      </c>
      <c r="Z114" s="127"/>
      <c r="AA114" s="127" t="str">
        <f>TEXT(Y114,"###,###")</f>
        <v>1,477</v>
      </c>
      <c r="AB114" s="127"/>
      <c r="AC114" s="127">
        <f>Y114/X114-1</f>
        <v>0.2380553227158424</v>
      </c>
      <c r="AD114" s="127"/>
      <c r="AE114" s="127">
        <f>Y114/T114-1</f>
        <v>0.20571428571428574</v>
      </c>
      <c r="AF114" s="127"/>
    </row>
    <row r="115" spans="19:32" x14ac:dyDescent="0.25">
      <c r="S115" s="127" t="s">
        <v>104</v>
      </c>
      <c r="T115" s="127">
        <v>1720</v>
      </c>
      <c r="U115" s="127">
        <v>1730</v>
      </c>
      <c r="V115" s="127">
        <v>1763</v>
      </c>
      <c r="W115" s="127">
        <v>1871</v>
      </c>
      <c r="X115" s="127">
        <v>1834</v>
      </c>
      <c r="Y115" s="127">
        <v>1934</v>
      </c>
      <c r="Z115" s="127"/>
      <c r="AA115" s="127" t="str">
        <f>TEXT(Y115,"###,###")</f>
        <v>1,934</v>
      </c>
      <c r="AB115" s="127"/>
      <c r="AC115" s="127">
        <f>Y115/X115-1</f>
        <v>5.4525627044710978E-2</v>
      </c>
      <c r="AD115" s="127"/>
      <c r="AE115" s="127">
        <f>Y115/T115-1</f>
        <v>0.12441860465116283</v>
      </c>
      <c r="AF115" s="127"/>
    </row>
    <row r="116" spans="19:32" x14ac:dyDescent="0.25">
      <c r="S116" s="127" t="s">
        <v>56</v>
      </c>
      <c r="T116" s="127">
        <v>2945</v>
      </c>
      <c r="U116" s="127">
        <v>2956</v>
      </c>
      <c r="V116" s="127">
        <v>3037</v>
      </c>
      <c r="W116" s="127">
        <v>3175</v>
      </c>
      <c r="X116" s="127">
        <v>3027</v>
      </c>
      <c r="Y116" s="127">
        <v>3411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40.450000000000003</v>
      </c>
      <c r="V118" s="127">
        <v>44.47</v>
      </c>
      <c r="W118" s="127">
        <v>40.619999999999997</v>
      </c>
      <c r="X118" s="127">
        <v>39.729999999999997</v>
      </c>
      <c r="Y118" s="127">
        <v>43.05</v>
      </c>
      <c r="Z118" s="127"/>
      <c r="AA118" s="127" t="str">
        <f>TEXT(Y118,"##.0")</f>
        <v>43.1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14695</v>
      </c>
      <c r="V120" s="127">
        <v>14988</v>
      </c>
      <c r="W120" s="127">
        <v>15311</v>
      </c>
      <c r="X120" s="127">
        <v>15429</v>
      </c>
      <c r="Y120" s="127">
        <v>15726</v>
      </c>
      <c r="Z120" s="127"/>
      <c r="AA120" s="127" t="str">
        <f>TEXT(Y120,"###,###")</f>
        <v>15,726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2532</v>
      </c>
      <c r="V121" s="127">
        <v>2501</v>
      </c>
      <c r="W121" s="127">
        <v>2440</v>
      </c>
      <c r="X121" s="127">
        <v>2359</v>
      </c>
      <c r="Y121" s="127">
        <v>2400</v>
      </c>
      <c r="Z121" s="127"/>
      <c r="AA121" s="127" t="str">
        <f t="shared" ref="AA121:AA128" si="4">TEXT(Y121,"###,###")</f>
        <v>2,400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1777</v>
      </c>
      <c r="V122" s="127">
        <v>1803</v>
      </c>
      <c r="W122" s="127">
        <v>1779</v>
      </c>
      <c r="X122" s="127">
        <v>1820</v>
      </c>
      <c r="Y122" s="127">
        <v>1910</v>
      </c>
      <c r="Z122" s="127"/>
      <c r="AA122" s="127" t="str">
        <f t="shared" si="4"/>
        <v>1,910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16472</v>
      </c>
      <c r="V124" s="127">
        <v>16791</v>
      </c>
      <c r="W124" s="127">
        <v>17090</v>
      </c>
      <c r="X124" s="127">
        <v>17249</v>
      </c>
      <c r="Y124" s="127">
        <v>17636</v>
      </c>
      <c r="Z124" s="127"/>
      <c r="AA124" s="127" t="str">
        <f t="shared" si="4"/>
        <v>17,636</v>
      </c>
      <c r="AB124" s="127"/>
      <c r="AC124" s="127">
        <f>Y124/$Y$7*100</f>
        <v>88.021561189858261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4309</v>
      </c>
      <c r="V125" s="127">
        <v>4304</v>
      </c>
      <c r="W125" s="127">
        <v>4219</v>
      </c>
      <c r="X125" s="127">
        <v>4179</v>
      </c>
      <c r="Y125" s="127">
        <v>4310</v>
      </c>
      <c r="Z125" s="127"/>
      <c r="AA125" s="127" t="str">
        <f t="shared" si="4"/>
        <v>4,310</v>
      </c>
      <c r="AB125" s="127"/>
      <c r="AC125" s="127">
        <f>Y125/$Y$7*100</f>
        <v>21.511279696546218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10026</v>
      </c>
      <c r="V127" s="127">
        <v>10191</v>
      </c>
      <c r="W127" s="127">
        <v>10283</v>
      </c>
      <c r="X127" s="127">
        <v>10239</v>
      </c>
      <c r="Y127" s="127">
        <v>10471</v>
      </c>
      <c r="Z127" s="127"/>
      <c r="AA127" s="127" t="str">
        <f t="shared" si="4"/>
        <v>10,471</v>
      </c>
      <c r="AB127" s="127"/>
      <c r="AC127" s="127">
        <f>Y127/$Y$7*100</f>
        <v>52.260930325414257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8978</v>
      </c>
      <c r="V128" s="127">
        <v>9097</v>
      </c>
      <c r="W128" s="127">
        <v>9252</v>
      </c>
      <c r="X128" s="127">
        <v>9375</v>
      </c>
      <c r="Y128" s="127">
        <v>9565</v>
      </c>
      <c r="Z128" s="127"/>
      <c r="AA128" s="127" t="str">
        <f t="shared" si="4"/>
        <v>9,565</v>
      </c>
      <c r="AB128" s="127"/>
      <c r="AC128" s="127">
        <f>Y128/$Y$7*100</f>
        <v>47.739069674585743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D25F6988-76B8-4703-9BC0-C354691449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A0287572-09EA-45B8-A84C-E5DBB284800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ADB8ADAB-2E52-41A0-99BA-DEC70776CD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1E4942EF-3497-4A88-A105-0956E3DEE5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Cardinia</v>
      </c>
      <c r="T1" s="127"/>
      <c r="U1" s="127"/>
      <c r="V1" s="127"/>
      <c r="W1" s="127"/>
      <c r="X1" s="127"/>
      <c r="Y1" s="127" t="str">
        <f>Y3</f>
        <v>8.13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124</v>
      </c>
      <c r="V3" s="127"/>
      <c r="W3" s="127"/>
      <c r="X3" s="127"/>
      <c r="Y3" s="127" t="s">
        <v>227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8.13'!$Y$3&amp;" "&amp;'Table 8.13'!$U$3&amp;", "&amp;'State data for spotlight'!$C$3&amp;", "&amp;'Table 8.13'!$Y$2</f>
        <v>Table 8.13 Cardinia,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60548</v>
      </c>
      <c r="U4" s="129">
        <v>63401</v>
      </c>
      <c r="V4" s="129">
        <v>65321</v>
      </c>
      <c r="W4" s="129">
        <v>68163</v>
      </c>
      <c r="X4" s="129">
        <v>71333</v>
      </c>
      <c r="Y4" s="129">
        <v>77845</v>
      </c>
      <c r="Z4" s="127"/>
      <c r="AA4" s="127" t="str">
        <f>TEXT(Y4,"###,###")</f>
        <v>77,845</v>
      </c>
      <c r="AB4" s="127"/>
      <c r="AC4" s="127">
        <f t="shared" ref="AC4:AC9" si="0">Y4/X4-1</f>
        <v>9.1290146215636581E-2</v>
      </c>
      <c r="AD4" s="127"/>
      <c r="AE4" s="127">
        <f>Y4/T4-1</f>
        <v>0.28567417586047439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31572</v>
      </c>
      <c r="U5" s="129">
        <v>33128</v>
      </c>
      <c r="V5" s="129">
        <v>34024</v>
      </c>
      <c r="W5" s="129">
        <v>35236</v>
      </c>
      <c r="X5" s="129">
        <v>36969</v>
      </c>
      <c r="Y5" s="129">
        <v>40490</v>
      </c>
      <c r="Z5" s="127"/>
      <c r="AA5" s="127" t="str">
        <f>TEXT(Y5,"###,###")</f>
        <v>40,490</v>
      </c>
      <c r="AB5" s="127"/>
      <c r="AC5" s="127">
        <f t="shared" si="0"/>
        <v>9.5241959479563931E-2</v>
      </c>
      <c r="AD5" s="127"/>
      <c r="AE5" s="127">
        <f t="shared" ref="AE5:AE9" si="1">Y5/T5-1</f>
        <v>0.28246547573799563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28976</v>
      </c>
      <c r="U6" s="129">
        <v>30272</v>
      </c>
      <c r="V6" s="129">
        <v>31297</v>
      </c>
      <c r="W6" s="129">
        <v>32927</v>
      </c>
      <c r="X6" s="129">
        <v>34363</v>
      </c>
      <c r="Y6" s="129">
        <v>37355</v>
      </c>
      <c r="Z6" s="127"/>
      <c r="AA6" s="127" t="str">
        <f>TEXT(Y6,"###,###")</f>
        <v>37,355</v>
      </c>
      <c r="AB6" s="127"/>
      <c r="AC6" s="127">
        <f t="shared" si="0"/>
        <v>8.707039548351414E-2</v>
      </c>
      <c r="AD6" s="127"/>
      <c r="AE6" s="127">
        <f t="shared" si="1"/>
        <v>0.28917034787410278</v>
      </c>
      <c r="AF6" s="127"/>
    </row>
    <row r="7" spans="1:32" ht="16.5" customHeight="1" thickBot="1" x14ac:dyDescent="0.3">
      <c r="A7" s="46" t="str">
        <f>"QUICK STATS for "&amp;'Table 8.13'!Y2&amp;"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44291</v>
      </c>
      <c r="U7" s="129">
        <v>46160</v>
      </c>
      <c r="V7" s="129">
        <v>47610</v>
      </c>
      <c r="W7" s="129">
        <v>49568</v>
      </c>
      <c r="X7" s="129">
        <v>52167</v>
      </c>
      <c r="Y7" s="129">
        <v>55798</v>
      </c>
      <c r="Z7" s="127"/>
      <c r="AA7" s="127" t="str">
        <f>TEXT(Y7,"###,###")</f>
        <v>55,798</v>
      </c>
      <c r="AB7" s="127"/>
      <c r="AC7" s="127">
        <f t="shared" si="0"/>
        <v>6.960338911572439E-2</v>
      </c>
      <c r="AD7" s="127"/>
      <c r="AE7" s="127">
        <f t="shared" si="1"/>
        <v>0.25980447494976411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77,845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8.13'!AA7</f>
        <v>55,798</v>
      </c>
      <c r="P8" s="51"/>
      <c r="S8" s="127" t="s">
        <v>96</v>
      </c>
      <c r="T8" s="127">
        <v>37964.18</v>
      </c>
      <c r="U8" s="127">
        <v>38955.24</v>
      </c>
      <c r="V8" s="127">
        <v>39536.019999999997</v>
      </c>
      <c r="W8" s="127">
        <v>41184</v>
      </c>
      <c r="X8" s="127">
        <v>42606.28</v>
      </c>
      <c r="Y8" s="127">
        <v>42867.24</v>
      </c>
      <c r="Z8" s="127"/>
      <c r="AA8" s="127" t="str">
        <f>TEXT(Y8,"$###,###")</f>
        <v>$42,867</v>
      </c>
      <c r="AB8" s="127"/>
      <c r="AC8" s="127">
        <f t="shared" si="0"/>
        <v>6.1249186739606998E-3</v>
      </c>
      <c r="AD8" s="127"/>
      <c r="AE8" s="127">
        <f t="shared" si="1"/>
        <v>0.12914963526144896</v>
      </c>
      <c r="AF8" s="127"/>
    </row>
    <row r="9" spans="1:32" x14ac:dyDescent="0.25">
      <c r="A9" s="55" t="s">
        <v>17</v>
      </c>
      <c r="B9" s="56"/>
      <c r="C9" s="57"/>
      <c r="D9" s="58">
        <f>'Table 8.13'!AC104</f>
        <v>79.369259425782005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52.801175669378829</v>
      </c>
      <c r="P9" s="59" t="s">
        <v>97</v>
      </c>
      <c r="S9" s="127" t="s">
        <v>9</v>
      </c>
      <c r="T9" s="127">
        <v>2032307750</v>
      </c>
      <c r="U9" s="127">
        <v>2161998150</v>
      </c>
      <c r="V9" s="127">
        <v>2289167471</v>
      </c>
      <c r="W9" s="127">
        <v>2463593357</v>
      </c>
      <c r="X9" s="127">
        <v>2664379385</v>
      </c>
      <c r="Y9" s="127">
        <v>2917273820</v>
      </c>
      <c r="Z9" s="127"/>
      <c r="AA9" s="127" t="str">
        <f>TEXT(Y9/1000000,"$#,###.0")&amp;" mil"</f>
        <v>$2,917.3 mil</v>
      </c>
      <c r="AB9" s="127"/>
      <c r="AC9" s="127">
        <f t="shared" si="0"/>
        <v>9.4916826193654158E-2</v>
      </c>
      <c r="AD9" s="127"/>
      <c r="AE9" s="127">
        <f t="shared" si="1"/>
        <v>0.43544884872874201</v>
      </c>
      <c r="AF9" s="127"/>
    </row>
    <row r="10" spans="1:32" x14ac:dyDescent="0.25">
      <c r="A10" s="55" t="s">
        <v>20</v>
      </c>
      <c r="B10" s="56"/>
      <c r="C10" s="57"/>
      <c r="D10" s="58">
        <f>'Table 8.13'!AC105</f>
        <v>12.524889202903205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47.198824330621171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92.27750098569841</v>
      </c>
      <c r="P11" s="59" t="s">
        <v>97</v>
      </c>
      <c r="S11" s="127" t="s">
        <v>32</v>
      </c>
      <c r="T11" s="129">
        <v>53200</v>
      </c>
      <c r="U11" s="129">
        <v>55923</v>
      </c>
      <c r="V11" s="129">
        <v>57807</v>
      </c>
      <c r="W11" s="129">
        <v>60674</v>
      </c>
      <c r="X11" s="129">
        <v>63660</v>
      </c>
      <c r="Y11" s="129">
        <v>69661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8.13'!AC108</f>
        <v>15.947074314342604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14.667192372486468</v>
      </c>
      <c r="P12" s="59" t="s">
        <v>97</v>
      </c>
      <c r="S12" s="127" t="s">
        <v>33</v>
      </c>
      <c r="T12" s="129">
        <v>7348</v>
      </c>
      <c r="U12" s="129">
        <v>7481</v>
      </c>
      <c r="V12" s="129">
        <v>7516</v>
      </c>
      <c r="W12" s="129">
        <v>7490</v>
      </c>
      <c r="X12" s="129">
        <v>7670</v>
      </c>
      <c r="Y12" s="129">
        <v>8184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8.13'!AC109</f>
        <v>15.727407026783993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8.13'!AA118</f>
        <v>39.8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8.13'!AC110</f>
        <v>24.479414220566511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14.509480626545754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8.13'!AC111</f>
        <v>35.740253066992103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85.490519373454248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1615</v>
      </c>
      <c r="Z15" s="127"/>
      <c r="AA15" s="130">
        <f t="shared" ref="AA15:AA34" si="2">IF(Y15="np",0,Y15/$Y$34)</f>
        <v>2.0746354936090949E-2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188</v>
      </c>
      <c r="Z16" s="127"/>
      <c r="AA16" s="130">
        <f t="shared" si="2"/>
        <v>2.4150555591239001E-3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6850</v>
      </c>
      <c r="Z17" s="127"/>
      <c r="AA17" s="130">
        <f t="shared" si="2"/>
        <v>8.7995375425525088E-2</v>
      </c>
      <c r="AB17" s="127"/>
      <c r="AC17" s="127"/>
      <c r="AD17" s="127"/>
      <c r="AE17" s="127"/>
      <c r="AF17" s="127"/>
    </row>
    <row r="18" spans="1:32" x14ac:dyDescent="0.25">
      <c r="A18" s="85" t="str">
        <f>'Table 8.13'!$S$1&amp;" ("&amp;'Table 8.13'!$T$2&amp;" to "&amp;'Table 8.13'!$Y$2&amp;")"</f>
        <v>Cardinia (2011-12 to 2016-17)</v>
      </c>
      <c r="B18" s="85"/>
      <c r="C18" s="85"/>
      <c r="D18" s="85"/>
      <c r="E18" s="85"/>
      <c r="F18" s="85"/>
      <c r="G18" s="85" t="str">
        <f>'Table 8.13'!$S$1&amp;" ("&amp;'Table 8.13'!$T$2&amp;" to "&amp;'Table 8.13'!$Y$2&amp;")"</f>
        <v>Cardinia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597</v>
      </c>
      <c r="Z18" s="127"/>
      <c r="AA18" s="130">
        <f t="shared" si="2"/>
        <v>7.6690860042391935E-3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7631</v>
      </c>
      <c r="Z19" s="127"/>
      <c r="AA19" s="130">
        <f t="shared" si="2"/>
        <v>9.8028132828055753E-2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4144</v>
      </c>
      <c r="Z20" s="127"/>
      <c r="AA20" s="130">
        <f t="shared" si="2"/>
        <v>5.3233990622390648E-2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7705</v>
      </c>
      <c r="Z21" s="127"/>
      <c r="AA21" s="130">
        <f t="shared" si="2"/>
        <v>9.897873980345559E-2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4157</v>
      </c>
      <c r="Z22" s="127"/>
      <c r="AA22" s="130">
        <f t="shared" si="2"/>
        <v>5.3400989145096021E-2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3058</v>
      </c>
      <c r="Z23" s="127"/>
      <c r="AA23" s="130">
        <f t="shared" si="2"/>
        <v>3.9283190956387694E-2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873</v>
      </c>
      <c r="Z24" s="127"/>
      <c r="AA24" s="130">
        <f t="shared" si="2"/>
        <v>1.1214593101676409E-2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2461</v>
      </c>
      <c r="Z25" s="127"/>
      <c r="AA25" s="130">
        <f t="shared" si="2"/>
        <v>3.1614104952148503E-2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1581</v>
      </c>
      <c r="Z26" s="127"/>
      <c r="AA26" s="130">
        <f t="shared" si="2"/>
        <v>2.0309589569015352E-2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4071</v>
      </c>
      <c r="Z27" s="127"/>
      <c r="AA27" s="130">
        <f t="shared" si="2"/>
        <v>5.2296229687198922E-2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6463</v>
      </c>
      <c r="Z28" s="127"/>
      <c r="AA28" s="130">
        <f t="shared" si="2"/>
        <v>8.3023957864988118E-2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3075</v>
      </c>
      <c r="Z29" s="127"/>
      <c r="AA29" s="130">
        <f t="shared" si="2"/>
        <v>3.9501573639925493E-2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5222</v>
      </c>
      <c r="Z30" s="127"/>
      <c r="AA30" s="130">
        <f t="shared" si="2"/>
        <v>6.7082021966728758E-2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8.13'!Y2&amp;")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7456</v>
      </c>
      <c r="Z31" s="127"/>
      <c r="AA31" s="130">
        <f t="shared" si="2"/>
        <v>9.5780075791637234E-2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1514</v>
      </c>
      <c r="Z32" s="127"/>
      <c r="AA32" s="130">
        <f t="shared" si="2"/>
        <v>1.9448904875072261E-2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2630</v>
      </c>
      <c r="Z33" s="127"/>
      <c r="AA33" s="130">
        <f t="shared" si="2"/>
        <v>3.3785085747318387E-2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77845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38463</v>
      </c>
      <c r="U37" s="127">
        <v>39772</v>
      </c>
      <c r="V37" s="127">
        <v>40884</v>
      </c>
      <c r="W37" s="127">
        <v>42688</v>
      </c>
      <c r="X37" s="127">
        <v>45288</v>
      </c>
      <c r="Y37" s="127">
        <v>47702</v>
      </c>
      <c r="Z37" s="127"/>
      <c r="AA37" s="127" t="str">
        <f>TEXT(Y37,"###,###")</f>
        <v>47,702</v>
      </c>
      <c r="AB37" s="127"/>
      <c r="AC37" s="127">
        <f>Y37/X37-1</f>
        <v>5.330330330330324E-2</v>
      </c>
      <c r="AD37" s="127"/>
      <c r="AE37" s="127">
        <f>Y37/T37-1</f>
        <v>0.24020487221485576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5828</v>
      </c>
      <c r="U38" s="127">
        <v>6387</v>
      </c>
      <c r="V38" s="127">
        <v>6726</v>
      </c>
      <c r="W38" s="127">
        <v>6882</v>
      </c>
      <c r="X38" s="127">
        <v>6880</v>
      </c>
      <c r="Y38" s="127">
        <v>8096</v>
      </c>
      <c r="Z38" s="127"/>
      <c r="AA38" s="127" t="str">
        <f>TEXT(Y38,"###,###")</f>
        <v>8,096</v>
      </c>
      <c r="AB38" s="127"/>
      <c r="AC38" s="127">
        <f>Y38/X38-1</f>
        <v>0.17674418604651154</v>
      </c>
      <c r="AD38" s="127"/>
      <c r="AE38" s="127">
        <f>Y38/T38-1</f>
        <v>0.38915579958819491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44291</v>
      </c>
      <c r="U40" s="127">
        <v>46159</v>
      </c>
      <c r="V40" s="127">
        <v>47610</v>
      </c>
      <c r="W40" s="127">
        <v>49570</v>
      </c>
      <c r="X40" s="127">
        <v>52168</v>
      </c>
      <c r="Y40" s="127">
        <v>55798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85.490519373454248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14.509480626545754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19</v>
      </c>
      <c r="Y44" s="129">
        <v>23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767</v>
      </c>
      <c r="Y45" s="129">
        <v>774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2080</v>
      </c>
      <c r="Y46" s="129">
        <v>2595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3570</v>
      </c>
      <c r="Y47" s="129">
        <v>3815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4629</v>
      </c>
      <c r="Y48" s="129">
        <v>5138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8.13'!S1&amp;" ("&amp;'Table 8.13'!Y2&amp;") *"</f>
        <v>Number of jobs by age and sex of job holders in Cardinia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4736</v>
      </c>
      <c r="Y49" s="129">
        <v>5415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4189</v>
      </c>
      <c r="Y50" s="129">
        <v>4637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3953</v>
      </c>
      <c r="Y51" s="129">
        <v>4105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3804</v>
      </c>
      <c r="Y52" s="129">
        <v>4047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3164</v>
      </c>
      <c r="Y53" s="129">
        <v>3388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2592</v>
      </c>
      <c r="Y54" s="129">
        <v>2821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1864</v>
      </c>
      <c r="Y55" s="129">
        <v>2000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976</v>
      </c>
      <c r="Y56" s="129">
        <v>991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367</v>
      </c>
      <c r="Y57" s="129">
        <v>427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151</v>
      </c>
      <c r="Y58" s="129">
        <v>168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73</v>
      </c>
      <c r="Y59" s="129">
        <v>94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50</v>
      </c>
      <c r="Y60" s="129">
        <v>52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36969</v>
      </c>
      <c r="Y61" s="129">
        <v>40490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13</v>
      </c>
      <c r="Y63" s="129">
        <v>17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8.13'!S1&amp;" ("&amp;'Table 8.13'!Y2&amp;") *"</f>
        <v>Number of employed persons per occupation of main job by sex in Cardinia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872</v>
      </c>
      <c r="Y64" s="129">
        <v>922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2206</v>
      </c>
      <c r="Y65" s="129">
        <v>2496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3687</v>
      </c>
      <c r="Y66" s="129">
        <v>3983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4299</v>
      </c>
      <c r="Y67" s="129">
        <v>4805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4056</v>
      </c>
      <c r="Y68" s="129">
        <v>4489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3534</v>
      </c>
      <c r="Y69" s="129">
        <v>3820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3735</v>
      </c>
      <c r="Y70" s="129">
        <v>3900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3682</v>
      </c>
      <c r="Y71" s="129">
        <v>3945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3187</v>
      </c>
      <c r="Y72" s="129">
        <v>3456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2410</v>
      </c>
      <c r="Y73" s="129">
        <v>2626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1552</v>
      </c>
      <c r="Y74" s="129">
        <v>1690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676</v>
      </c>
      <c r="Y75" s="129">
        <v>700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219</v>
      </c>
      <c r="Y76" s="129">
        <v>267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116</v>
      </c>
      <c r="Y77" s="129">
        <v>133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54</v>
      </c>
      <c r="Y78" s="129">
        <v>56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59</v>
      </c>
      <c r="Y79" s="129">
        <v>50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34363</v>
      </c>
      <c r="Y80" s="129">
        <v>37355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8.13'!S1</f>
        <v>Cardinia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3385</v>
      </c>
      <c r="Y83" s="129">
        <v>3630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2512</v>
      </c>
      <c r="Y84" s="129">
        <v>2826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8.13'!AA4</f>
        <v>77,845</v>
      </c>
      <c r="D85" s="99">
        <f>'Table 8.13'!AC4</f>
        <v>9.1290146215636581E-2</v>
      </c>
      <c r="E85" s="100">
        <f>'Table 8.13'!AC4</f>
        <v>9.1290146215636581E-2</v>
      </c>
      <c r="F85" s="99">
        <f>'Table 8.13'!AE4</f>
        <v>0.28567417586047439</v>
      </c>
      <c r="G85" s="100">
        <f>'Table 8.13'!AE4</f>
        <v>0.28567417586047439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6066</v>
      </c>
      <c r="Y85" s="129">
        <v>6505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8.13'!AA5</f>
        <v>40,490</v>
      </c>
      <c r="D86" s="99">
        <f>'Table 8.13'!AC5</f>
        <v>9.5241959479563931E-2</v>
      </c>
      <c r="E86" s="100">
        <f>'Table 8.13'!AC5</f>
        <v>9.5241959479563931E-2</v>
      </c>
      <c r="F86" s="99">
        <f>'Table 8.13'!AE5</f>
        <v>0.28246547573799563</v>
      </c>
      <c r="G86" s="100">
        <f>'Table 8.13'!AE5</f>
        <v>0.28246547573799563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1022</v>
      </c>
      <c r="Y86" s="129">
        <v>1117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8.13'!AA6</f>
        <v>37,355</v>
      </c>
      <c r="D87" s="99">
        <f>'Table 8.13'!AC6</f>
        <v>8.707039548351414E-2</v>
      </c>
      <c r="E87" s="100">
        <f>'Table 8.13'!AC6</f>
        <v>8.707039548351414E-2</v>
      </c>
      <c r="F87" s="99">
        <f>'Table 8.13'!AE6</f>
        <v>0.28917034787410278</v>
      </c>
      <c r="G87" s="100">
        <f>'Table 8.13'!AE6</f>
        <v>0.28917034787410278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1196</v>
      </c>
      <c r="Y87" s="129">
        <v>1315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8.13'!AA7</f>
        <v>55,798</v>
      </c>
      <c r="D88" s="99">
        <f>'Table 8.13'!AC7</f>
        <v>6.960338911572439E-2</v>
      </c>
      <c r="E88" s="100">
        <f>'Table 8.13'!AC7</f>
        <v>6.960338911572439E-2</v>
      </c>
      <c r="F88" s="99">
        <f>'Table 8.13'!AE7</f>
        <v>0.25980447494976411</v>
      </c>
      <c r="G88" s="100">
        <f>'Table 8.13'!AE7</f>
        <v>0.25980447494976411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1332</v>
      </c>
      <c r="Y88" s="129">
        <v>1505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8.13'!AA37</f>
        <v>47,702</v>
      </c>
      <c r="D89" s="99">
        <f>'Table 8.13'!AC37</f>
        <v>5.330330330330324E-2</v>
      </c>
      <c r="E89" s="100">
        <f>'Table 8.13'!AC37</f>
        <v>5.330330330330324E-2</v>
      </c>
      <c r="F89" s="99">
        <f>'Table 8.13'!AE37</f>
        <v>0.24020487221485576</v>
      </c>
      <c r="G89" s="100">
        <f>'Table 8.13'!AE37</f>
        <v>0.24020487221485576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2867</v>
      </c>
      <c r="Y89" s="129">
        <v>3064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8.13'!AA38</f>
        <v>8,096</v>
      </c>
      <c r="D90" s="99">
        <f>'Table 8.13'!AC38</f>
        <v>0.17674418604651154</v>
      </c>
      <c r="E90" s="100">
        <f>'Table 8.13'!AC38</f>
        <v>0.17674418604651154</v>
      </c>
      <c r="F90" s="99">
        <f>'Table 8.13'!AE38</f>
        <v>0.38915579958819491</v>
      </c>
      <c r="G90" s="100">
        <f>'Table 8.13'!AE38</f>
        <v>0.38915579958819491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3146</v>
      </c>
      <c r="Y90" s="129">
        <v>3381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8.13'!AA114</f>
        <v>3,492</v>
      </c>
      <c r="D91" s="99">
        <f>'Table 8.13'!AC114</f>
        <v>0.18977853492333896</v>
      </c>
      <c r="E91" s="100">
        <f>'Table 8.13'!AC114</f>
        <v>0.18977853492333896</v>
      </c>
      <c r="F91" s="99">
        <f>'Table 8.13'!AE114</f>
        <v>0.39178955759266643</v>
      </c>
      <c r="G91" s="100">
        <f>'Table 8.13'!AE114</f>
        <v>0.39178955759266643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27467</v>
      </c>
      <c r="Y91" s="129">
        <v>29462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8.13'!AA115</f>
        <v>4,604</v>
      </c>
      <c r="D92" s="99">
        <f>'Table 8.13'!AC115</f>
        <v>0.16734279918864092</v>
      </c>
      <c r="E92" s="100">
        <f>'Table 8.13'!AC115</f>
        <v>0.16734279918864092</v>
      </c>
      <c r="F92" s="99">
        <f>'Table 8.13'!AE115</f>
        <v>0.38841978287092882</v>
      </c>
      <c r="G92" s="100">
        <f>'Table 8.13'!AE115</f>
        <v>0.38841978287092882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8.13'!AA8</f>
        <v>$42,867</v>
      </c>
      <c r="D93" s="99">
        <f>'Table 8.13'!AC8</f>
        <v>6.1249186739606998E-3</v>
      </c>
      <c r="E93" s="100">
        <f>'Table 8.13'!AC8</f>
        <v>6.1249186739606998E-3</v>
      </c>
      <c r="F93" s="99">
        <f>'Table 8.13'!AE8</f>
        <v>0.12914963526144896</v>
      </c>
      <c r="G93" s="100">
        <f>'Table 8.13'!AE8</f>
        <v>0.12914963526144896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2026</v>
      </c>
      <c r="Y93" s="129">
        <v>2291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8.13'!AA9</f>
        <v>$2,917.3 mil</v>
      </c>
      <c r="D94" s="99">
        <f>'Table 8.13'!AC9</f>
        <v>9.4916826193654158E-2</v>
      </c>
      <c r="E94" s="100">
        <f>'Table 8.13'!AC9</f>
        <v>9.4916826193654158E-2</v>
      </c>
      <c r="F94" s="99">
        <f>'Table 8.13'!AE9</f>
        <v>0.43544884872874201</v>
      </c>
      <c r="G94" s="100">
        <f>'Table 8.13'!AE9</f>
        <v>0.43544884872874201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4101</v>
      </c>
      <c r="Y94" s="129">
        <v>4446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975</v>
      </c>
      <c r="Y95" s="129">
        <v>1069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3524</v>
      </c>
      <c r="Y96" s="129">
        <v>3913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4734</v>
      </c>
      <c r="Y97" s="129">
        <v>5169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2750</v>
      </c>
      <c r="Y98" s="129">
        <v>2926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393</v>
      </c>
      <c r="Y99" s="129">
        <v>420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1526</v>
      </c>
      <c r="Y100" s="129">
        <v>1668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24699</v>
      </c>
      <c r="Y101" s="129">
        <v>26336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55177</v>
      </c>
      <c r="Y104" s="127">
        <v>61785</v>
      </c>
      <c r="Z104" s="127"/>
      <c r="AA104" s="127" t="str">
        <f>TEXT(Y104,"###,###")</f>
        <v>61,785</v>
      </c>
      <c r="AB104" s="127"/>
      <c r="AC104" s="127">
        <f>Y104/($Y$4)*100</f>
        <v>79.369259425782005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8945</v>
      </c>
      <c r="Y105" s="127">
        <v>9750</v>
      </c>
      <c r="Z105" s="127"/>
      <c r="AA105" s="127" t="str">
        <f>TEXT(Y105,"###,###")</f>
        <v>9,750</v>
      </c>
      <c r="AB105" s="127"/>
      <c r="AC105" s="127">
        <f>Y105/($Y$4)*100</f>
        <v>12.524889202903205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64122</v>
      </c>
      <c r="Y106" s="127">
        <v>71535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10758</v>
      </c>
      <c r="Y108" s="127">
        <v>12414</v>
      </c>
      <c r="Z108" s="127"/>
      <c r="AA108" s="127" t="str">
        <f>TEXT(Y108,"###,###")</f>
        <v>12,414</v>
      </c>
      <c r="AB108" s="127"/>
      <c r="AC108" s="127">
        <f>Y108/($Y$4)*100</f>
        <v>15.947074314342604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11160</v>
      </c>
      <c r="Y109" s="127">
        <v>12243</v>
      </c>
      <c r="Z109" s="127"/>
      <c r="AA109" s="127" t="str">
        <f>TEXT(Y109,"###,###")</f>
        <v>12,243</v>
      </c>
      <c r="AB109" s="127"/>
      <c r="AC109" s="127">
        <f t="shared" ref="AC109:AC111" si="3">Y109/($Y$4)*100</f>
        <v>15.727407026783993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17085</v>
      </c>
      <c r="Y110" s="127">
        <v>19056</v>
      </c>
      <c r="Z110" s="127"/>
      <c r="AA110" s="127" t="str">
        <f>TEXT(Y110,"###,###")</f>
        <v>19,056</v>
      </c>
      <c r="AB110" s="127"/>
      <c r="AC110" s="127">
        <f t="shared" si="3"/>
        <v>24.479414220566511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25120</v>
      </c>
      <c r="Y111" s="127">
        <v>27822</v>
      </c>
      <c r="Z111" s="127"/>
      <c r="AA111" s="127" t="str">
        <f>TEXT(Y111,"###,###")</f>
        <v>27,822</v>
      </c>
      <c r="AB111" s="127"/>
      <c r="AC111" s="127">
        <f t="shared" si="3"/>
        <v>35.740253066992103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71333</v>
      </c>
      <c r="Y112" s="127">
        <v>77845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2509</v>
      </c>
      <c r="U114" s="127">
        <v>2731</v>
      </c>
      <c r="V114" s="127">
        <v>2833</v>
      </c>
      <c r="W114" s="127">
        <v>2935</v>
      </c>
      <c r="X114" s="127">
        <v>2935</v>
      </c>
      <c r="Y114" s="127">
        <v>3492</v>
      </c>
      <c r="Z114" s="127"/>
      <c r="AA114" s="127" t="str">
        <f>TEXT(Y114,"###,###")</f>
        <v>3,492</v>
      </c>
      <c r="AB114" s="127"/>
      <c r="AC114" s="127">
        <f>Y114/X114-1</f>
        <v>0.18977853492333896</v>
      </c>
      <c r="AD114" s="127"/>
      <c r="AE114" s="127">
        <f>Y114/T114-1</f>
        <v>0.39178955759266643</v>
      </c>
      <c r="AF114" s="127"/>
    </row>
    <row r="115" spans="19:32" x14ac:dyDescent="0.25">
      <c r="S115" s="127" t="s">
        <v>104</v>
      </c>
      <c r="T115" s="127">
        <v>3316</v>
      </c>
      <c r="U115" s="127">
        <v>3656</v>
      </c>
      <c r="V115" s="127">
        <v>3896</v>
      </c>
      <c r="W115" s="127">
        <v>3943</v>
      </c>
      <c r="X115" s="127">
        <v>3944</v>
      </c>
      <c r="Y115" s="127">
        <v>4604</v>
      </c>
      <c r="Z115" s="127"/>
      <c r="AA115" s="127" t="str">
        <f>TEXT(Y115,"###,###")</f>
        <v>4,604</v>
      </c>
      <c r="AB115" s="127"/>
      <c r="AC115" s="127">
        <f>Y115/X115-1</f>
        <v>0.16734279918864092</v>
      </c>
      <c r="AD115" s="127"/>
      <c r="AE115" s="127">
        <f>Y115/T115-1</f>
        <v>0.38841978287092882</v>
      </c>
      <c r="AF115" s="127"/>
    </row>
    <row r="116" spans="19:32" x14ac:dyDescent="0.25">
      <c r="S116" s="127" t="s">
        <v>56</v>
      </c>
      <c r="T116" s="127">
        <v>5825</v>
      </c>
      <c r="U116" s="127">
        <v>6387</v>
      </c>
      <c r="V116" s="127">
        <v>6729</v>
      </c>
      <c r="W116" s="127">
        <v>6878</v>
      </c>
      <c r="X116" s="127">
        <v>6879</v>
      </c>
      <c r="Y116" s="127">
        <v>8096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37.64</v>
      </c>
      <c r="V118" s="127">
        <v>37.86</v>
      </c>
      <c r="W118" s="127">
        <v>36.85</v>
      </c>
      <c r="X118" s="127">
        <v>42.78</v>
      </c>
      <c r="Y118" s="127">
        <v>39.770000000000003</v>
      </c>
      <c r="Z118" s="127"/>
      <c r="AA118" s="127" t="str">
        <f>TEXT(Y118,"##.0")</f>
        <v>39.8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38686</v>
      </c>
      <c r="V120" s="127">
        <v>40096</v>
      </c>
      <c r="W120" s="127">
        <v>42079</v>
      </c>
      <c r="X120" s="127">
        <v>44494</v>
      </c>
      <c r="Y120" s="127">
        <v>47614</v>
      </c>
      <c r="Z120" s="127"/>
      <c r="AA120" s="127" t="str">
        <f>TEXT(Y120,"###,###")</f>
        <v>47,614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4251</v>
      </c>
      <c r="V121" s="127">
        <v>4204</v>
      </c>
      <c r="W121" s="127">
        <v>4086</v>
      </c>
      <c r="X121" s="127">
        <v>4150</v>
      </c>
      <c r="Y121" s="127">
        <v>4309</v>
      </c>
      <c r="Z121" s="127"/>
      <c r="AA121" s="127" t="str">
        <f t="shared" ref="AA121:AA128" si="4">TEXT(Y121,"###,###")</f>
        <v>4,309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3223</v>
      </c>
      <c r="V122" s="127">
        <v>3311</v>
      </c>
      <c r="W122" s="127">
        <v>3401</v>
      </c>
      <c r="X122" s="127">
        <v>3523</v>
      </c>
      <c r="Y122" s="127">
        <v>3875</v>
      </c>
      <c r="Z122" s="127"/>
      <c r="AA122" s="127" t="str">
        <f t="shared" si="4"/>
        <v>3,875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41909</v>
      </c>
      <c r="V124" s="127">
        <v>43407</v>
      </c>
      <c r="W124" s="127">
        <v>45480</v>
      </c>
      <c r="X124" s="127">
        <v>48017</v>
      </c>
      <c r="Y124" s="127">
        <v>51489</v>
      </c>
      <c r="Z124" s="127"/>
      <c r="AA124" s="127" t="str">
        <f t="shared" si="4"/>
        <v>51,489</v>
      </c>
      <c r="AB124" s="127"/>
      <c r="AC124" s="127">
        <f>Y124/$Y$7*100</f>
        <v>92.27750098569841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7474</v>
      </c>
      <c r="V125" s="127">
        <v>7515</v>
      </c>
      <c r="W125" s="127">
        <v>7487</v>
      </c>
      <c r="X125" s="127">
        <v>7673</v>
      </c>
      <c r="Y125" s="127">
        <v>8184</v>
      </c>
      <c r="Z125" s="127"/>
      <c r="AA125" s="127" t="str">
        <f t="shared" si="4"/>
        <v>8,184</v>
      </c>
      <c r="AB125" s="127"/>
      <c r="AC125" s="127">
        <f>Y125/$Y$7*100</f>
        <v>14.667192372486468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24490</v>
      </c>
      <c r="V127" s="127">
        <v>25168</v>
      </c>
      <c r="W127" s="127">
        <v>26059</v>
      </c>
      <c r="X127" s="127">
        <v>27467</v>
      </c>
      <c r="Y127" s="127">
        <v>29462</v>
      </c>
      <c r="Z127" s="127"/>
      <c r="AA127" s="127" t="str">
        <f t="shared" si="4"/>
        <v>29,462</v>
      </c>
      <c r="AB127" s="127"/>
      <c r="AC127" s="127">
        <f>Y127/$Y$7*100</f>
        <v>52.801175669378829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21669</v>
      </c>
      <c r="V128" s="127">
        <v>22442</v>
      </c>
      <c r="W128" s="127">
        <v>23509</v>
      </c>
      <c r="X128" s="127">
        <v>24699</v>
      </c>
      <c r="Y128" s="127">
        <v>26336</v>
      </c>
      <c r="Z128" s="127"/>
      <c r="AA128" s="127" t="str">
        <f t="shared" si="4"/>
        <v>26,336</v>
      </c>
      <c r="AB128" s="127"/>
      <c r="AC128" s="127">
        <f>Y128/$Y$7*100</f>
        <v>47.198824330621171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DFEC65FB-4705-43A6-8594-C85345D815E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857E1A7E-98A6-4811-B895-1A0400067D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ADDBB037-42D5-4D9B-95F4-42084E925A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04B28495-E2F3-450E-839A-FD3D4BD2F33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7.42578125" style="113" bestFit="1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Casey</v>
      </c>
      <c r="T1" s="127"/>
      <c r="U1" s="127"/>
      <c r="V1" s="127"/>
      <c r="W1" s="127"/>
      <c r="X1" s="127"/>
      <c r="Y1" s="127" t="str">
        <f>Y3</f>
        <v>8.14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125</v>
      </c>
      <c r="V3" s="127"/>
      <c r="W3" s="127"/>
      <c r="X3" s="127"/>
      <c r="Y3" s="127" t="s">
        <v>228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8.14'!$Y$3&amp;" "&amp;'Table 8.14'!$U$3&amp;", "&amp;'State data for spotlight'!$C$3&amp;", "&amp;'Table 8.14'!$Y$2</f>
        <v>Table 8.14 Casey,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197719</v>
      </c>
      <c r="U4" s="129">
        <v>202237</v>
      </c>
      <c r="V4" s="129">
        <v>205235</v>
      </c>
      <c r="W4" s="129">
        <v>214542</v>
      </c>
      <c r="X4" s="129">
        <v>223623</v>
      </c>
      <c r="Y4" s="129">
        <v>240315</v>
      </c>
      <c r="Z4" s="127"/>
      <c r="AA4" s="127" t="str">
        <f>TEXT(Y4,"###,###")</f>
        <v>240,315</v>
      </c>
      <c r="AB4" s="127"/>
      <c r="AC4" s="127">
        <f t="shared" ref="AC4:AC9" si="0">Y4/X4-1</f>
        <v>7.4643484793603498E-2</v>
      </c>
      <c r="AD4" s="127"/>
      <c r="AE4" s="127">
        <f>Y4/T4-1</f>
        <v>0.21543705966548488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106649</v>
      </c>
      <c r="U5" s="129">
        <v>108422</v>
      </c>
      <c r="V5" s="129">
        <v>110293</v>
      </c>
      <c r="W5" s="129">
        <v>115076</v>
      </c>
      <c r="X5" s="129">
        <v>120176</v>
      </c>
      <c r="Y5" s="129">
        <v>129749</v>
      </c>
      <c r="Z5" s="127"/>
      <c r="AA5" s="127" t="str">
        <f>TEXT(Y5,"###,###")</f>
        <v>129,749</v>
      </c>
      <c r="AB5" s="127"/>
      <c r="AC5" s="127">
        <f t="shared" si="0"/>
        <v>7.9658168020237063E-2</v>
      </c>
      <c r="AD5" s="127"/>
      <c r="AE5" s="127">
        <f t="shared" ref="AE5:AE9" si="1">Y5/T5-1</f>
        <v>0.21659837410571137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91070</v>
      </c>
      <c r="U6" s="129">
        <v>93812</v>
      </c>
      <c r="V6" s="129">
        <v>94942</v>
      </c>
      <c r="W6" s="129">
        <v>99466</v>
      </c>
      <c r="X6" s="129">
        <v>103447</v>
      </c>
      <c r="Y6" s="129">
        <v>110566</v>
      </c>
      <c r="Z6" s="127"/>
      <c r="AA6" s="127" t="str">
        <f>TEXT(Y6,"###,###")</f>
        <v>110,566</v>
      </c>
      <c r="AB6" s="127"/>
      <c r="AC6" s="127">
        <f t="shared" si="0"/>
        <v>6.8817848753467858E-2</v>
      </c>
      <c r="AD6" s="127"/>
      <c r="AE6" s="127">
        <f t="shared" si="1"/>
        <v>0.21407708356209509</v>
      </c>
      <c r="AF6" s="127"/>
    </row>
    <row r="7" spans="1:32" ht="16.5" customHeight="1" thickBot="1" x14ac:dyDescent="0.3">
      <c r="A7" s="46" t="str">
        <f>"QUICK STATS for "&amp;'Table 8.14'!Y2&amp;"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145900</v>
      </c>
      <c r="U7" s="129">
        <v>148621</v>
      </c>
      <c r="V7" s="129">
        <v>151496</v>
      </c>
      <c r="W7" s="129">
        <v>156588</v>
      </c>
      <c r="X7" s="129">
        <v>163538</v>
      </c>
      <c r="Y7" s="129">
        <v>172427</v>
      </c>
      <c r="Z7" s="127"/>
      <c r="AA7" s="127" t="str">
        <f>TEXT(Y7,"###,###")</f>
        <v>172,427</v>
      </c>
      <c r="AB7" s="127"/>
      <c r="AC7" s="127">
        <f t="shared" si="0"/>
        <v>5.435433966417591E-2</v>
      </c>
      <c r="AD7" s="127"/>
      <c r="AE7" s="127">
        <f t="shared" si="1"/>
        <v>0.18181631254283759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240,315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8.14'!AA7</f>
        <v>172,427</v>
      </c>
      <c r="P8" s="51"/>
      <c r="S8" s="127" t="s">
        <v>96</v>
      </c>
      <c r="T8" s="127">
        <v>39102.07</v>
      </c>
      <c r="U8" s="127">
        <v>39800</v>
      </c>
      <c r="V8" s="127">
        <v>40507.43</v>
      </c>
      <c r="W8" s="127">
        <v>41855.21</v>
      </c>
      <c r="X8" s="127">
        <v>43233</v>
      </c>
      <c r="Y8" s="127">
        <v>43794.93</v>
      </c>
      <c r="Z8" s="127"/>
      <c r="AA8" s="127" t="str">
        <f>TEXT(Y8,"$###,###")</f>
        <v>$43,795</v>
      </c>
      <c r="AB8" s="127"/>
      <c r="AC8" s="127">
        <f t="shared" si="0"/>
        <v>1.2997710082575775E-2</v>
      </c>
      <c r="AD8" s="127"/>
      <c r="AE8" s="127">
        <f t="shared" si="1"/>
        <v>0.12001564111567498</v>
      </c>
      <c r="AF8" s="127"/>
    </row>
    <row r="9" spans="1:32" x14ac:dyDescent="0.25">
      <c r="A9" s="55" t="s">
        <v>17</v>
      </c>
      <c r="B9" s="56"/>
      <c r="C9" s="57"/>
      <c r="D9" s="58">
        <f>'Table 8.14'!AC104</f>
        <v>81.082745563115083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54.047219982949301</v>
      </c>
      <c r="P9" s="59" t="s">
        <v>97</v>
      </c>
      <c r="S9" s="127" t="s">
        <v>9</v>
      </c>
      <c r="T9" s="127">
        <v>6704751273</v>
      </c>
      <c r="U9" s="127">
        <v>6995105441</v>
      </c>
      <c r="V9" s="127">
        <v>7275846870</v>
      </c>
      <c r="W9" s="127">
        <v>7730827567</v>
      </c>
      <c r="X9" s="127">
        <v>8324028143</v>
      </c>
      <c r="Y9" s="127">
        <v>8983070181</v>
      </c>
      <c r="Z9" s="127"/>
      <c r="AA9" s="127" t="str">
        <f>TEXT(Y9/1000000,"$#,###.0")&amp;" mil"</f>
        <v>$8,983.1 mil</v>
      </c>
      <c r="AB9" s="127"/>
      <c r="AC9" s="127">
        <f t="shared" si="0"/>
        <v>7.9173451444204179E-2</v>
      </c>
      <c r="AD9" s="127"/>
      <c r="AE9" s="127">
        <f t="shared" si="1"/>
        <v>0.33980662596311051</v>
      </c>
      <c r="AF9" s="127"/>
    </row>
    <row r="10" spans="1:32" x14ac:dyDescent="0.25">
      <c r="A10" s="55" t="s">
        <v>20</v>
      </c>
      <c r="B10" s="56"/>
      <c r="C10" s="57"/>
      <c r="D10" s="58">
        <f>'Table 8.14'!AC105</f>
        <v>11.195306160664128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45.952780017050692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92.649643037343338</v>
      </c>
      <c r="P11" s="59" t="s">
        <v>97</v>
      </c>
      <c r="S11" s="127" t="s">
        <v>32</v>
      </c>
      <c r="T11" s="129">
        <v>178778</v>
      </c>
      <c r="U11" s="129">
        <v>183055</v>
      </c>
      <c r="V11" s="129">
        <v>185509</v>
      </c>
      <c r="W11" s="129">
        <v>194024</v>
      </c>
      <c r="X11" s="129">
        <v>201225</v>
      </c>
      <c r="Y11" s="129">
        <v>215877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8.14'!AC108</f>
        <v>14.145184445415392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14.17295435169666</v>
      </c>
      <c r="P12" s="59" t="s">
        <v>97</v>
      </c>
      <c r="S12" s="127" t="s">
        <v>33</v>
      </c>
      <c r="T12" s="129">
        <v>18941</v>
      </c>
      <c r="U12" s="129">
        <v>19182</v>
      </c>
      <c r="V12" s="129">
        <v>19726</v>
      </c>
      <c r="W12" s="129">
        <v>20518</v>
      </c>
      <c r="X12" s="129">
        <v>22398</v>
      </c>
      <c r="Y12" s="129">
        <v>24438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8.14'!AC109</f>
        <v>13.707009549965671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8.14'!AA118</f>
        <v>39.3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8.14'!AC110</f>
        <v>23.770884048020307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14.661856901761325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8.14'!AC111</f>
        <v>40.654973680377836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85.338143098238675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1705</v>
      </c>
      <c r="Z15" s="127"/>
      <c r="AA15" s="130">
        <f t="shared" ref="AA15:AA34" si="2">IF(Y15="np",0,Y15/$Y$34)</f>
        <v>7.0948546699124071E-3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305</v>
      </c>
      <c r="Z16" s="127"/>
      <c r="AA16" s="130">
        <f t="shared" si="2"/>
        <v>1.2691675509227472E-3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24400</v>
      </c>
      <c r="Z17" s="127"/>
      <c r="AA17" s="130">
        <f t="shared" si="2"/>
        <v>0.10153340407381978</v>
      </c>
      <c r="AB17" s="127"/>
      <c r="AC17" s="127"/>
      <c r="AD17" s="127"/>
      <c r="AE17" s="127"/>
      <c r="AF17" s="127"/>
    </row>
    <row r="18" spans="1:32" x14ac:dyDescent="0.25">
      <c r="A18" s="85" t="str">
        <f>'Table 8.14'!$S$1&amp;" ("&amp;'Table 8.14'!$T$2&amp;" to "&amp;'Table 8.14'!$Y$2&amp;")"</f>
        <v>Casey (2011-12 to 2016-17)</v>
      </c>
      <c r="B18" s="85"/>
      <c r="C18" s="85"/>
      <c r="D18" s="85"/>
      <c r="E18" s="85"/>
      <c r="F18" s="85"/>
      <c r="G18" s="85" t="str">
        <f>'Table 8.14'!$S$1&amp;" ("&amp;'Table 8.14'!$T$2&amp;" to "&amp;'Table 8.14'!$Y$2&amp;")"</f>
        <v>Casey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1584</v>
      </c>
      <c r="Z18" s="127"/>
      <c r="AA18" s="130">
        <f t="shared" si="2"/>
        <v>6.5913488546283008E-3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18072</v>
      </c>
      <c r="Z19" s="127"/>
      <c r="AA19" s="130">
        <f t="shared" si="2"/>
        <v>7.5201298295986513E-2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14088</v>
      </c>
      <c r="Z20" s="127"/>
      <c r="AA20" s="130">
        <f t="shared" si="2"/>
        <v>5.8623057237375945E-2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24371</v>
      </c>
      <c r="Z21" s="127"/>
      <c r="AA21" s="130">
        <f t="shared" si="2"/>
        <v>0.10141272912635499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12936</v>
      </c>
      <c r="Z22" s="127"/>
      <c r="AA22" s="130">
        <f t="shared" si="2"/>
        <v>5.3829348979464453E-2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10201</v>
      </c>
      <c r="Z23" s="127"/>
      <c r="AA23" s="130">
        <f t="shared" si="2"/>
        <v>4.2448453072009652E-2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2914</v>
      </c>
      <c r="Z24" s="127"/>
      <c r="AA24" s="130">
        <f t="shared" si="2"/>
        <v>1.2125751617668476E-2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9075</v>
      </c>
      <c r="Z25" s="127"/>
      <c r="AA25" s="130">
        <f t="shared" si="2"/>
        <v>3.776293614630797E-2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3719</v>
      </c>
      <c r="Z26" s="127"/>
      <c r="AA26" s="130">
        <f t="shared" si="2"/>
        <v>1.5475521711087532E-2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12781</v>
      </c>
      <c r="Z27" s="127"/>
      <c r="AA27" s="130">
        <f t="shared" si="2"/>
        <v>5.31843621912906E-2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26556</v>
      </c>
      <c r="Z28" s="127"/>
      <c r="AA28" s="130">
        <f t="shared" si="2"/>
        <v>0.11050496223706385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8649</v>
      </c>
      <c r="Z29" s="127"/>
      <c r="AA29" s="130">
        <f t="shared" si="2"/>
        <v>3.5990262780101118E-2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12909</v>
      </c>
      <c r="Z30" s="127"/>
      <c r="AA30" s="130">
        <f t="shared" si="2"/>
        <v>5.3716996442169651E-2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8.14'!Y2&amp;")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24886</v>
      </c>
      <c r="Z31" s="127"/>
      <c r="AA31" s="130">
        <f t="shared" si="2"/>
        <v>0.10355574974512619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3947</v>
      </c>
      <c r="Z32" s="127"/>
      <c r="AA32" s="130">
        <f t="shared" si="2"/>
        <v>1.6424276470465848E-2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7576</v>
      </c>
      <c r="Z33" s="127"/>
      <c r="AA33" s="130">
        <f t="shared" si="2"/>
        <v>3.1525289723904046E-2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240315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126759</v>
      </c>
      <c r="U37" s="127">
        <v>127980</v>
      </c>
      <c r="V37" s="127">
        <v>130482</v>
      </c>
      <c r="W37" s="127">
        <v>134879</v>
      </c>
      <c r="X37" s="127">
        <v>141344</v>
      </c>
      <c r="Y37" s="127">
        <v>147146</v>
      </c>
      <c r="Z37" s="127"/>
      <c r="AA37" s="127" t="str">
        <f>TEXT(Y37,"###,###")</f>
        <v>147,146</v>
      </c>
      <c r="AB37" s="127"/>
      <c r="AC37" s="127">
        <f>Y37/X37-1</f>
        <v>4.1048788770658762E-2</v>
      </c>
      <c r="AD37" s="127"/>
      <c r="AE37" s="127">
        <f>Y37/T37-1</f>
        <v>0.16083276138183478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19141</v>
      </c>
      <c r="U38" s="127">
        <v>20641</v>
      </c>
      <c r="V38" s="127">
        <v>21014</v>
      </c>
      <c r="W38" s="127">
        <v>21709</v>
      </c>
      <c r="X38" s="127">
        <v>22194</v>
      </c>
      <c r="Y38" s="127">
        <v>25281</v>
      </c>
      <c r="Z38" s="127"/>
      <c r="AA38" s="127" t="str">
        <f>TEXT(Y38,"###,###")</f>
        <v>25,281</v>
      </c>
      <c r="AB38" s="127"/>
      <c r="AC38" s="127">
        <f>Y38/X38-1</f>
        <v>0.13909164639091642</v>
      </c>
      <c r="AD38" s="127"/>
      <c r="AE38" s="127">
        <f>Y38/T38-1</f>
        <v>0.32077738885115714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145900</v>
      </c>
      <c r="U40" s="127">
        <v>148621</v>
      </c>
      <c r="V40" s="127">
        <v>151496</v>
      </c>
      <c r="W40" s="127">
        <v>156588</v>
      </c>
      <c r="X40" s="127">
        <v>163538</v>
      </c>
      <c r="Y40" s="127">
        <v>172427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85.338143098238675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14.661856901761325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34</v>
      </c>
      <c r="Y44" s="129">
        <v>37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1998</v>
      </c>
      <c r="Y45" s="129">
        <v>2059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7024</v>
      </c>
      <c r="Y46" s="129">
        <v>7585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11959</v>
      </c>
      <c r="Y47" s="129">
        <v>13359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14834</v>
      </c>
      <c r="Y48" s="129">
        <v>16246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8.14'!S1&amp;" ("&amp;'Table 8.14'!Y2&amp;") *"</f>
        <v>Number of jobs by age and sex of job holders in Casey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16168</v>
      </c>
      <c r="Y49" s="129">
        <v>17405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14789</v>
      </c>
      <c r="Y50" s="129">
        <v>16621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13453</v>
      </c>
      <c r="Y51" s="129">
        <v>13972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12057</v>
      </c>
      <c r="Y52" s="129">
        <v>12736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10358</v>
      </c>
      <c r="Y53" s="129">
        <v>10952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8360</v>
      </c>
      <c r="Y54" s="129">
        <v>8883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5456</v>
      </c>
      <c r="Y55" s="129">
        <v>5883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2442</v>
      </c>
      <c r="Y56" s="129">
        <v>2605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751</v>
      </c>
      <c r="Y57" s="129">
        <v>889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275</v>
      </c>
      <c r="Y58" s="129">
        <v>299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138</v>
      </c>
      <c r="Y59" s="129">
        <v>144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84</v>
      </c>
      <c r="Y60" s="129">
        <v>73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120176</v>
      </c>
      <c r="Y61" s="129">
        <v>129749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45</v>
      </c>
      <c r="Y63" s="129">
        <v>34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8.14'!S1&amp;" ("&amp;'Table 8.14'!Y2&amp;") *"</f>
        <v>Number of employed persons per occupation of main job by sex in Casey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2397</v>
      </c>
      <c r="Y64" s="129">
        <v>2425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6520</v>
      </c>
      <c r="Y65" s="129">
        <v>7281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11016</v>
      </c>
      <c r="Y66" s="129">
        <v>11620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13165</v>
      </c>
      <c r="Y67" s="129">
        <v>14109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13426</v>
      </c>
      <c r="Y68" s="129">
        <v>14758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11498</v>
      </c>
      <c r="Y69" s="129">
        <v>12554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11359</v>
      </c>
      <c r="Y70" s="129">
        <v>11649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10782</v>
      </c>
      <c r="Y71" s="129">
        <v>11508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9257</v>
      </c>
      <c r="Y72" s="129">
        <v>9700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7269</v>
      </c>
      <c r="Y73" s="129">
        <v>7644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4285</v>
      </c>
      <c r="Y74" s="129">
        <v>4615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1514</v>
      </c>
      <c r="Y75" s="129">
        <v>1666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447</v>
      </c>
      <c r="Y76" s="129">
        <v>520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243</v>
      </c>
      <c r="Y77" s="129">
        <v>258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122</v>
      </c>
      <c r="Y78" s="129">
        <v>127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100</v>
      </c>
      <c r="Y79" s="129">
        <v>98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103447</v>
      </c>
      <c r="Y80" s="129">
        <v>110566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8.14'!S1</f>
        <v>Casey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10074</v>
      </c>
      <c r="Y83" s="129">
        <v>10758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9421</v>
      </c>
      <c r="Y84" s="129">
        <v>10343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8.14'!AA4</f>
        <v>240,315</v>
      </c>
      <c r="D85" s="99">
        <f>'Table 8.14'!AC4</f>
        <v>7.4643484793603498E-2</v>
      </c>
      <c r="E85" s="100">
        <f>'Table 8.14'!AC4</f>
        <v>7.4643484793603498E-2</v>
      </c>
      <c r="F85" s="99">
        <f>'Table 8.14'!AE4</f>
        <v>0.21543705966548488</v>
      </c>
      <c r="G85" s="100">
        <f>'Table 8.14'!AE4</f>
        <v>0.21543705966548488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17058</v>
      </c>
      <c r="Y85" s="129">
        <v>18060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8.14'!AA5</f>
        <v>129,749</v>
      </c>
      <c r="D86" s="99">
        <f>'Table 8.14'!AC5</f>
        <v>7.9658168020237063E-2</v>
      </c>
      <c r="E86" s="100">
        <f>'Table 8.14'!AC5</f>
        <v>7.9658168020237063E-2</v>
      </c>
      <c r="F86" s="99">
        <f>'Table 8.14'!AE5</f>
        <v>0.21659837410571137</v>
      </c>
      <c r="G86" s="100">
        <f>'Table 8.14'!AE5</f>
        <v>0.21659837410571137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3662</v>
      </c>
      <c r="Y86" s="129">
        <v>4045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8.14'!AA6</f>
        <v>110,566</v>
      </c>
      <c r="D87" s="99">
        <f>'Table 8.14'!AC6</f>
        <v>6.8817848753467858E-2</v>
      </c>
      <c r="E87" s="100">
        <f>'Table 8.14'!AC6</f>
        <v>6.8817848753467858E-2</v>
      </c>
      <c r="F87" s="99">
        <f>'Table 8.14'!AE6</f>
        <v>0.21407708356209509</v>
      </c>
      <c r="G87" s="100">
        <f>'Table 8.14'!AE6</f>
        <v>0.21407708356209509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4878</v>
      </c>
      <c r="Y87" s="129">
        <v>5189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8.14'!AA7</f>
        <v>172,427</v>
      </c>
      <c r="D88" s="99">
        <f>'Table 8.14'!AC7</f>
        <v>5.435433966417591E-2</v>
      </c>
      <c r="E88" s="100">
        <f>'Table 8.14'!AC7</f>
        <v>5.435433966417591E-2</v>
      </c>
      <c r="F88" s="99">
        <f>'Table 8.14'!AE7</f>
        <v>0.18181631254283759</v>
      </c>
      <c r="G88" s="100">
        <f>'Table 8.14'!AE7</f>
        <v>0.18181631254283759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4970</v>
      </c>
      <c r="Y88" s="129">
        <v>5200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8.14'!AA37</f>
        <v>147,146</v>
      </c>
      <c r="D89" s="99">
        <f>'Table 8.14'!AC37</f>
        <v>4.1048788770658762E-2</v>
      </c>
      <c r="E89" s="100">
        <f>'Table 8.14'!AC37</f>
        <v>4.1048788770658762E-2</v>
      </c>
      <c r="F89" s="99">
        <f>'Table 8.14'!AE37</f>
        <v>0.16083276138183478</v>
      </c>
      <c r="G89" s="100">
        <f>'Table 8.14'!AE37</f>
        <v>0.16083276138183478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9841</v>
      </c>
      <c r="Y89" s="129">
        <v>10306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8.14'!AA38</f>
        <v>25,281</v>
      </c>
      <c r="D90" s="99">
        <f>'Table 8.14'!AC38</f>
        <v>0.13909164639091642</v>
      </c>
      <c r="E90" s="100">
        <f>'Table 8.14'!AC38</f>
        <v>0.13909164639091642</v>
      </c>
      <c r="F90" s="99">
        <f>'Table 8.14'!AE38</f>
        <v>0.32077738885115714</v>
      </c>
      <c r="G90" s="100">
        <f>'Table 8.14'!AE38</f>
        <v>0.32077738885115714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10469</v>
      </c>
      <c r="Y90" s="129">
        <v>11317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8.14'!AA114</f>
        <v>11,941</v>
      </c>
      <c r="D91" s="99">
        <f>'Table 8.14'!AC114</f>
        <v>0.15227250796101521</v>
      </c>
      <c r="E91" s="100">
        <f>'Table 8.14'!AC114</f>
        <v>0.15227250796101521</v>
      </c>
      <c r="F91" s="99">
        <f>'Table 8.14'!AE114</f>
        <v>0.34759056539893907</v>
      </c>
      <c r="G91" s="100">
        <f>'Table 8.14'!AE114</f>
        <v>0.34759056539893907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88231</v>
      </c>
      <c r="Y91" s="129">
        <v>93192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8.14'!AA115</f>
        <v>13,340</v>
      </c>
      <c r="D92" s="99">
        <f>'Table 8.14'!AC115</f>
        <v>0.12754627673062302</v>
      </c>
      <c r="E92" s="100">
        <f>'Table 8.14'!AC115</f>
        <v>0.12754627673062302</v>
      </c>
      <c r="F92" s="99">
        <f>'Table 8.14'!AE115</f>
        <v>0.2976653696498055</v>
      </c>
      <c r="G92" s="100">
        <f>'Table 8.14'!AE115</f>
        <v>0.2976653696498055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8.14'!AA8</f>
        <v>$43,795</v>
      </c>
      <c r="D93" s="99">
        <f>'Table 8.14'!AC8</f>
        <v>1.2997710082575775E-2</v>
      </c>
      <c r="E93" s="100">
        <f>'Table 8.14'!AC8</f>
        <v>1.2997710082575775E-2</v>
      </c>
      <c r="F93" s="99">
        <f>'Table 8.14'!AE8</f>
        <v>0.12001564111567498</v>
      </c>
      <c r="G93" s="100">
        <f>'Table 8.14'!AE8</f>
        <v>0.12001564111567498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6154</v>
      </c>
      <c r="Y93" s="129">
        <v>6898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8.14'!AA9</f>
        <v>$8,983.1 mil</v>
      </c>
      <c r="D94" s="99">
        <f>'Table 8.14'!AC9</f>
        <v>7.9173451444204179E-2</v>
      </c>
      <c r="E94" s="100">
        <f>'Table 8.14'!AC9</f>
        <v>7.9173451444204179E-2</v>
      </c>
      <c r="F94" s="99">
        <f>'Table 8.14'!AE9</f>
        <v>0.33980662596311051</v>
      </c>
      <c r="G94" s="100">
        <f>'Table 8.14'!AE9</f>
        <v>0.33980662596311051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12061</v>
      </c>
      <c r="Y94" s="129">
        <v>13047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2581</v>
      </c>
      <c r="Y95" s="129">
        <v>2756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10458</v>
      </c>
      <c r="Y96" s="129">
        <v>11519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14495</v>
      </c>
      <c r="Y97" s="129">
        <v>15585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8453</v>
      </c>
      <c r="Y98" s="129">
        <v>8898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1476</v>
      </c>
      <c r="Y99" s="129">
        <v>1574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5917</v>
      </c>
      <c r="Y100" s="129">
        <v>6494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75307</v>
      </c>
      <c r="Y101" s="129">
        <v>79235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176597</v>
      </c>
      <c r="Y104" s="127">
        <v>194854</v>
      </c>
      <c r="Z104" s="127"/>
      <c r="AA104" s="127" t="str">
        <f>TEXT(Y104,"###,###")</f>
        <v>194,854</v>
      </c>
      <c r="AB104" s="127"/>
      <c r="AC104" s="127">
        <f>Y104/($Y$4)*100</f>
        <v>81.082745563115083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25528</v>
      </c>
      <c r="Y105" s="127">
        <v>26904</v>
      </c>
      <c r="Z105" s="127"/>
      <c r="AA105" s="127" t="str">
        <f>TEXT(Y105,"###,###")</f>
        <v>26,904</v>
      </c>
      <c r="AB105" s="127"/>
      <c r="AC105" s="127">
        <f>Y105/($Y$4)*100</f>
        <v>11.195306160664128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202125</v>
      </c>
      <c r="Y106" s="127">
        <v>221758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28952</v>
      </c>
      <c r="Y108" s="127">
        <v>33993</v>
      </c>
      <c r="Z108" s="127"/>
      <c r="AA108" s="127" t="str">
        <f>TEXT(Y108,"###,###")</f>
        <v>33,993</v>
      </c>
      <c r="AB108" s="127"/>
      <c r="AC108" s="127">
        <f>Y108/($Y$4)*100</f>
        <v>14.145184445415392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30258</v>
      </c>
      <c r="Y109" s="127">
        <v>32940</v>
      </c>
      <c r="Z109" s="127"/>
      <c r="AA109" s="127" t="str">
        <f>TEXT(Y109,"###,###")</f>
        <v>32,940</v>
      </c>
      <c r="AB109" s="127"/>
      <c r="AC109" s="127">
        <f t="shared" ref="AC109:AC111" si="3">Y109/($Y$4)*100</f>
        <v>13.707009549965671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53627</v>
      </c>
      <c r="Y110" s="127">
        <v>57125</v>
      </c>
      <c r="Z110" s="127"/>
      <c r="AA110" s="127" t="str">
        <f>TEXT(Y110,"###,###")</f>
        <v>57,125</v>
      </c>
      <c r="AB110" s="127"/>
      <c r="AC110" s="127">
        <f t="shared" si="3"/>
        <v>23.770884048020307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89288</v>
      </c>
      <c r="Y111" s="127">
        <v>97700</v>
      </c>
      <c r="Z111" s="127"/>
      <c r="AA111" s="127" t="str">
        <f>TEXT(Y111,"###,###")</f>
        <v>97,700</v>
      </c>
      <c r="AB111" s="127"/>
      <c r="AC111" s="127">
        <f t="shared" si="3"/>
        <v>40.654973680377836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223623</v>
      </c>
      <c r="Y112" s="127">
        <v>240315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8861</v>
      </c>
      <c r="U114" s="127">
        <v>9428</v>
      </c>
      <c r="V114" s="127">
        <v>9847</v>
      </c>
      <c r="W114" s="127">
        <v>10211</v>
      </c>
      <c r="X114" s="127">
        <v>10363</v>
      </c>
      <c r="Y114" s="127">
        <v>11941</v>
      </c>
      <c r="Z114" s="127"/>
      <c r="AA114" s="127" t="str">
        <f>TEXT(Y114,"###,###")</f>
        <v>11,941</v>
      </c>
      <c r="AB114" s="127"/>
      <c r="AC114" s="127">
        <f>Y114/X114-1</f>
        <v>0.15227250796101521</v>
      </c>
      <c r="AD114" s="127"/>
      <c r="AE114" s="127">
        <f>Y114/T114-1</f>
        <v>0.34759056539893907</v>
      </c>
      <c r="AF114" s="127"/>
    </row>
    <row r="115" spans="19:32" x14ac:dyDescent="0.25">
      <c r="S115" s="127" t="s">
        <v>104</v>
      </c>
      <c r="T115" s="127">
        <v>10280</v>
      </c>
      <c r="U115" s="127">
        <v>11210</v>
      </c>
      <c r="V115" s="127">
        <v>11166</v>
      </c>
      <c r="W115" s="127">
        <v>11498</v>
      </c>
      <c r="X115" s="127">
        <v>11831</v>
      </c>
      <c r="Y115" s="127">
        <v>13340</v>
      </c>
      <c r="Z115" s="127"/>
      <c r="AA115" s="127" t="str">
        <f>TEXT(Y115,"###,###")</f>
        <v>13,340</v>
      </c>
      <c r="AB115" s="127"/>
      <c r="AC115" s="127">
        <f>Y115/X115-1</f>
        <v>0.12754627673062302</v>
      </c>
      <c r="AD115" s="127"/>
      <c r="AE115" s="127">
        <f>Y115/T115-1</f>
        <v>0.2976653696498055</v>
      </c>
      <c r="AF115" s="127"/>
    </row>
    <row r="116" spans="19:32" x14ac:dyDescent="0.25">
      <c r="S116" s="127" t="s">
        <v>56</v>
      </c>
      <c r="T116" s="127">
        <v>19141</v>
      </c>
      <c r="U116" s="127">
        <v>20638</v>
      </c>
      <c r="V116" s="127">
        <v>21013</v>
      </c>
      <c r="W116" s="127">
        <v>21709</v>
      </c>
      <c r="X116" s="127">
        <v>22194</v>
      </c>
      <c r="Y116" s="127">
        <v>25281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37.26</v>
      </c>
      <c r="V118" s="127">
        <v>38.35</v>
      </c>
      <c r="W118" s="127">
        <v>37.42</v>
      </c>
      <c r="X118" s="127">
        <v>38.35</v>
      </c>
      <c r="Y118" s="127">
        <v>39.299999999999997</v>
      </c>
      <c r="Z118" s="127"/>
      <c r="AA118" s="127" t="str">
        <f>TEXT(Y118,"##.0")</f>
        <v>39.3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129448</v>
      </c>
      <c r="V120" s="127">
        <v>131770</v>
      </c>
      <c r="W120" s="127">
        <v>136070</v>
      </c>
      <c r="X120" s="127">
        <v>141140</v>
      </c>
      <c r="Y120" s="127">
        <v>147989</v>
      </c>
      <c r="Z120" s="127"/>
      <c r="AA120" s="127" t="str">
        <f>TEXT(Y120,"###,###")</f>
        <v>147,989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10494</v>
      </c>
      <c r="V121" s="127">
        <v>10841</v>
      </c>
      <c r="W121" s="127">
        <v>11183</v>
      </c>
      <c r="X121" s="127">
        <v>12003</v>
      </c>
      <c r="Y121" s="127">
        <v>12674</v>
      </c>
      <c r="Z121" s="127"/>
      <c r="AA121" s="127" t="str">
        <f t="shared" ref="AA121:AA128" si="4">TEXT(Y121,"###,###")</f>
        <v>12,674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8681</v>
      </c>
      <c r="V122" s="127">
        <v>8888</v>
      </c>
      <c r="W122" s="127">
        <v>9334</v>
      </c>
      <c r="X122" s="127">
        <v>10395</v>
      </c>
      <c r="Y122" s="127">
        <v>11764</v>
      </c>
      <c r="Z122" s="127"/>
      <c r="AA122" s="127" t="str">
        <f t="shared" si="4"/>
        <v>11,764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138129</v>
      </c>
      <c r="V124" s="127">
        <v>140658</v>
      </c>
      <c r="W124" s="127">
        <v>145404</v>
      </c>
      <c r="X124" s="127">
        <v>151535</v>
      </c>
      <c r="Y124" s="127">
        <v>159753</v>
      </c>
      <c r="Z124" s="127"/>
      <c r="AA124" s="127" t="str">
        <f t="shared" si="4"/>
        <v>159,753</v>
      </c>
      <c r="AB124" s="127"/>
      <c r="AC124" s="127">
        <f>Y124/$Y$7*100</f>
        <v>92.649643037343338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19175</v>
      </c>
      <c r="V125" s="127">
        <v>19729</v>
      </c>
      <c r="W125" s="127">
        <v>20517</v>
      </c>
      <c r="X125" s="127">
        <v>22398</v>
      </c>
      <c r="Y125" s="127">
        <v>24438</v>
      </c>
      <c r="Z125" s="127"/>
      <c r="AA125" s="127" t="str">
        <f t="shared" si="4"/>
        <v>24,438</v>
      </c>
      <c r="AB125" s="127"/>
      <c r="AC125" s="127">
        <f>Y125/$Y$7*100</f>
        <v>14.17295435169666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80531</v>
      </c>
      <c r="V127" s="127">
        <v>81815</v>
      </c>
      <c r="W127" s="127">
        <v>84382</v>
      </c>
      <c r="X127" s="127">
        <v>88231</v>
      </c>
      <c r="Y127" s="127">
        <v>93192</v>
      </c>
      <c r="Z127" s="127"/>
      <c r="AA127" s="127" t="str">
        <f t="shared" si="4"/>
        <v>93,192</v>
      </c>
      <c r="AB127" s="127"/>
      <c r="AC127" s="127">
        <f>Y127/$Y$7*100</f>
        <v>54.047219982949301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68087</v>
      </c>
      <c r="V128" s="127">
        <v>69681</v>
      </c>
      <c r="W128" s="127">
        <v>72206</v>
      </c>
      <c r="X128" s="127">
        <v>75307</v>
      </c>
      <c r="Y128" s="127">
        <v>79235</v>
      </c>
      <c r="Z128" s="127"/>
      <c r="AA128" s="127" t="str">
        <f t="shared" si="4"/>
        <v>79,235</v>
      </c>
      <c r="AB128" s="127"/>
      <c r="AC128" s="127">
        <f>Y128/$Y$7*100</f>
        <v>45.952780017050692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5FABFC3B-CE7D-4F46-97C2-7A6398DB1C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9683554B-749D-4E4F-8BFE-E7F2A83F2A4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82DDED38-BDD6-440D-8B0A-7F04C037ABB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03688DFC-2DE5-4BEF-818F-358ED42A07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Central Goldfields</v>
      </c>
      <c r="T1" s="127"/>
      <c r="U1" s="127"/>
      <c r="V1" s="127"/>
      <c r="W1" s="127"/>
      <c r="X1" s="127"/>
      <c r="Y1" s="127" t="str">
        <f>Y3</f>
        <v>8.15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126</v>
      </c>
      <c r="V3" s="127"/>
      <c r="W3" s="127"/>
      <c r="X3" s="127"/>
      <c r="Y3" s="127" t="s">
        <v>229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8.15'!$Y$3&amp;" "&amp;'Table 8.15'!$U$3&amp;", "&amp;'State data for spotlight'!$C$3&amp;", "&amp;'Table 8.15'!$Y$2</f>
        <v>Table 8.15 Central Goldfields,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7492</v>
      </c>
      <c r="U4" s="129">
        <v>7378</v>
      </c>
      <c r="V4" s="129">
        <v>7168</v>
      </c>
      <c r="W4" s="129">
        <v>7147</v>
      </c>
      <c r="X4" s="129">
        <v>7110</v>
      </c>
      <c r="Y4" s="129">
        <v>7433</v>
      </c>
      <c r="Z4" s="127"/>
      <c r="AA4" s="127" t="str">
        <f>TEXT(Y4,"###,###")</f>
        <v>7,433</v>
      </c>
      <c r="AB4" s="127"/>
      <c r="AC4" s="127">
        <f t="shared" ref="AC4:AC9" si="0">Y4/X4-1</f>
        <v>4.5428973277074514E-2</v>
      </c>
      <c r="AD4" s="127"/>
      <c r="AE4" s="127">
        <f>Y4/T4-1</f>
        <v>-7.8750667378537642E-3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3955</v>
      </c>
      <c r="U5" s="129">
        <v>3910</v>
      </c>
      <c r="V5" s="129">
        <v>3758</v>
      </c>
      <c r="W5" s="129">
        <v>3693</v>
      </c>
      <c r="X5" s="129">
        <v>3649</v>
      </c>
      <c r="Y5" s="129">
        <v>3803</v>
      </c>
      <c r="Z5" s="127"/>
      <c r="AA5" s="127" t="str">
        <f>TEXT(Y5,"###,###")</f>
        <v>3,803</v>
      </c>
      <c r="AB5" s="127"/>
      <c r="AC5" s="127">
        <f t="shared" si="0"/>
        <v>4.2203343381748359E-2</v>
      </c>
      <c r="AD5" s="127"/>
      <c r="AE5" s="127">
        <f t="shared" ref="AE5:AE9" si="1">Y5/T5-1</f>
        <v>-3.8432364096080862E-2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3541</v>
      </c>
      <c r="U6" s="129">
        <v>3469</v>
      </c>
      <c r="V6" s="129">
        <v>3410</v>
      </c>
      <c r="W6" s="129">
        <v>3458</v>
      </c>
      <c r="X6" s="129">
        <v>3462</v>
      </c>
      <c r="Y6" s="129">
        <v>3630</v>
      </c>
      <c r="Z6" s="127"/>
      <c r="AA6" s="127" t="str">
        <f>TEXT(Y6,"###,###")</f>
        <v>3,630</v>
      </c>
      <c r="AB6" s="127"/>
      <c r="AC6" s="127">
        <f t="shared" si="0"/>
        <v>4.8526863084922045E-2</v>
      </c>
      <c r="AD6" s="127"/>
      <c r="AE6" s="127">
        <f t="shared" si="1"/>
        <v>2.51341428974865E-2</v>
      </c>
      <c r="AF6" s="127"/>
    </row>
    <row r="7" spans="1:32" ht="16.5" customHeight="1" thickBot="1" x14ac:dyDescent="0.3">
      <c r="A7" s="46" t="str">
        <f>"QUICK STATS for "&amp;'Table 8.15'!Y2&amp;"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5521</v>
      </c>
      <c r="U7" s="129">
        <v>5528</v>
      </c>
      <c r="V7" s="129">
        <v>5434</v>
      </c>
      <c r="W7" s="129">
        <v>5373</v>
      </c>
      <c r="X7" s="129">
        <v>5367</v>
      </c>
      <c r="Y7" s="129">
        <v>5447</v>
      </c>
      <c r="Z7" s="127"/>
      <c r="AA7" s="127" t="str">
        <f>TEXT(Y7,"###,###")</f>
        <v>5,447</v>
      </c>
      <c r="AB7" s="127"/>
      <c r="AC7" s="127">
        <f t="shared" si="0"/>
        <v>1.490590646543688E-2</v>
      </c>
      <c r="AD7" s="127"/>
      <c r="AE7" s="127">
        <f t="shared" si="1"/>
        <v>-1.3403368954899464E-2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7,433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8.15'!AA7</f>
        <v>5,447</v>
      </c>
      <c r="P8" s="51"/>
      <c r="S8" s="127" t="s">
        <v>96</v>
      </c>
      <c r="T8" s="127">
        <v>29023</v>
      </c>
      <c r="U8" s="127">
        <v>30260.6</v>
      </c>
      <c r="V8" s="127">
        <v>31805</v>
      </c>
      <c r="W8" s="127">
        <v>33073.5</v>
      </c>
      <c r="X8" s="127">
        <v>33624.400000000001</v>
      </c>
      <c r="Y8" s="127">
        <v>33009.5</v>
      </c>
      <c r="Z8" s="127"/>
      <c r="AA8" s="127" t="str">
        <f>TEXT(Y8,"$###,###")</f>
        <v>$33,010</v>
      </c>
      <c r="AB8" s="127"/>
      <c r="AC8" s="127">
        <f t="shared" si="0"/>
        <v>-1.8287315163988072E-2</v>
      </c>
      <c r="AD8" s="127"/>
      <c r="AE8" s="127">
        <f t="shared" si="1"/>
        <v>0.13735657926472111</v>
      </c>
      <c r="AF8" s="127"/>
    </row>
    <row r="9" spans="1:32" x14ac:dyDescent="0.25">
      <c r="A9" s="55" t="s">
        <v>17</v>
      </c>
      <c r="B9" s="56"/>
      <c r="C9" s="57"/>
      <c r="D9" s="58">
        <f>'Table 8.15'!AC104</f>
        <v>69.554688551056103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51.716541215347902</v>
      </c>
      <c r="P9" s="59" t="s">
        <v>97</v>
      </c>
      <c r="S9" s="127" t="s">
        <v>9</v>
      </c>
      <c r="T9" s="127">
        <v>189418284</v>
      </c>
      <c r="U9" s="127">
        <v>195689545</v>
      </c>
      <c r="V9" s="127">
        <v>198376240</v>
      </c>
      <c r="W9" s="127">
        <v>200258738</v>
      </c>
      <c r="X9" s="127">
        <v>204949447</v>
      </c>
      <c r="Y9" s="127">
        <v>217047208</v>
      </c>
      <c r="Z9" s="127"/>
      <c r="AA9" s="127" t="str">
        <f>TEXT(Y9/1000000,"$#,###.0")&amp;" mil"</f>
        <v>$217.0 mil</v>
      </c>
      <c r="AB9" s="127"/>
      <c r="AC9" s="127">
        <f t="shared" si="0"/>
        <v>5.9028024603550167E-2</v>
      </c>
      <c r="AD9" s="127"/>
      <c r="AE9" s="127">
        <f t="shared" si="1"/>
        <v>0.14586196969242948</v>
      </c>
      <c r="AF9" s="127"/>
    </row>
    <row r="10" spans="1:32" x14ac:dyDescent="0.25">
      <c r="A10" s="55" t="s">
        <v>20</v>
      </c>
      <c r="B10" s="56"/>
      <c r="C10" s="57"/>
      <c r="D10" s="58">
        <f>'Table 8.15'!AC105</f>
        <v>19.722857527243374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48.283458784652098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89.260143198090688</v>
      </c>
      <c r="P11" s="59" t="s">
        <v>97</v>
      </c>
      <c r="S11" s="127" t="s">
        <v>32</v>
      </c>
      <c r="T11" s="129">
        <v>6413</v>
      </c>
      <c r="U11" s="129">
        <v>6290</v>
      </c>
      <c r="V11" s="129">
        <v>6101</v>
      </c>
      <c r="W11" s="129">
        <v>6132</v>
      </c>
      <c r="X11" s="129">
        <v>6147</v>
      </c>
      <c r="Y11" s="129">
        <v>6467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8.15'!AC108</f>
        <v>16.278756894928023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17.734532770332294</v>
      </c>
      <c r="P12" s="59" t="s">
        <v>97</v>
      </c>
      <c r="S12" s="127" t="s">
        <v>33</v>
      </c>
      <c r="T12" s="129">
        <v>1080</v>
      </c>
      <c r="U12" s="129">
        <v>1084</v>
      </c>
      <c r="V12" s="129">
        <v>1063</v>
      </c>
      <c r="W12" s="129">
        <v>1014</v>
      </c>
      <c r="X12" s="129">
        <v>967</v>
      </c>
      <c r="Y12" s="129">
        <v>966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8.15'!AC109</f>
        <v>13.910937710211222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8.15'!AA118</f>
        <v>43.5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8.15'!AC110</f>
        <v>29.517018700390153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15.164310629704424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8.15'!AC111</f>
        <v>29.570832772770078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84.835689370295569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449</v>
      </c>
      <c r="Z15" s="127"/>
      <c r="AA15" s="130">
        <f t="shared" ref="AA15:AA34" si="2">IF(Y15="np",0,Y15/$Y$34)</f>
        <v>6.0406296246468455E-2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36</v>
      </c>
      <c r="Z16" s="127"/>
      <c r="AA16" s="130">
        <f t="shared" si="2"/>
        <v>4.8432665141934618E-3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922</v>
      </c>
      <c r="Z17" s="127"/>
      <c r="AA17" s="130">
        <f t="shared" si="2"/>
        <v>0.12404143683573254</v>
      </c>
      <c r="AB17" s="127"/>
      <c r="AC17" s="127"/>
      <c r="AD17" s="127"/>
      <c r="AE17" s="127"/>
      <c r="AF17" s="127"/>
    </row>
    <row r="18" spans="1:32" x14ac:dyDescent="0.25">
      <c r="A18" s="85" t="str">
        <f>'Table 8.15'!$S$1&amp;" ("&amp;'Table 8.15'!$T$2&amp;" to "&amp;'Table 8.15'!$Y$2&amp;")"</f>
        <v>Central Goldfields (2011-12 to 2016-17)</v>
      </c>
      <c r="B18" s="85"/>
      <c r="C18" s="85"/>
      <c r="D18" s="85"/>
      <c r="E18" s="85"/>
      <c r="F18" s="85"/>
      <c r="G18" s="85" t="str">
        <f>'Table 8.15'!$S$1&amp;" ("&amp;'Table 8.15'!$T$2&amp;" to "&amp;'Table 8.15'!$Y$2&amp;")"</f>
        <v>Central Goldfields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41</v>
      </c>
      <c r="Z18" s="127"/>
      <c r="AA18" s="130">
        <f t="shared" si="2"/>
        <v>5.5159424189425536E-3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351</v>
      </c>
      <c r="Z19" s="127"/>
      <c r="AA19" s="130">
        <f t="shared" si="2"/>
        <v>4.7221848513386254E-2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149</v>
      </c>
      <c r="Z20" s="127"/>
      <c r="AA20" s="130">
        <f t="shared" si="2"/>
        <v>2.0045741961522937E-2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751</v>
      </c>
      <c r="Z21" s="127"/>
      <c r="AA21" s="130">
        <f t="shared" si="2"/>
        <v>0.1010359208933136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514</v>
      </c>
      <c r="Z22" s="127"/>
      <c r="AA22" s="130">
        <f t="shared" si="2"/>
        <v>6.9151083008206646E-2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275</v>
      </c>
      <c r="Z23" s="127"/>
      <c r="AA23" s="130">
        <f t="shared" si="2"/>
        <v>3.6997174761200055E-2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63</v>
      </c>
      <c r="Z24" s="127"/>
      <c r="AA24" s="130">
        <f t="shared" si="2"/>
        <v>8.4757163998385576E-3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204</v>
      </c>
      <c r="Z25" s="127"/>
      <c r="AA25" s="130">
        <f t="shared" si="2"/>
        <v>2.7445176913762949E-2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67</v>
      </c>
      <c r="Z26" s="127"/>
      <c r="AA26" s="130">
        <f t="shared" si="2"/>
        <v>9.013857123637831E-3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212</v>
      </c>
      <c r="Z27" s="127"/>
      <c r="AA27" s="130">
        <f t="shared" si="2"/>
        <v>2.8521458361361496E-2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416</v>
      </c>
      <c r="Z28" s="127"/>
      <c r="AA28" s="130">
        <f t="shared" si="2"/>
        <v>5.5966635275124445E-2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485</v>
      </c>
      <c r="Z29" s="127"/>
      <c r="AA29" s="130">
        <f t="shared" si="2"/>
        <v>6.5249562760661919E-2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563</v>
      </c>
      <c r="Z30" s="127"/>
      <c r="AA30" s="130">
        <f t="shared" si="2"/>
        <v>7.5743306874747743E-2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8.15'!Y2&amp;")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789</v>
      </c>
      <c r="Z31" s="127"/>
      <c r="AA31" s="130">
        <f t="shared" si="2"/>
        <v>0.1061482577694067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163</v>
      </c>
      <c r="Z32" s="127"/>
      <c r="AA32" s="130">
        <f t="shared" si="2"/>
        <v>2.1929234494820395E-2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169</v>
      </c>
      <c r="Z33" s="127"/>
      <c r="AA33" s="130">
        <f t="shared" si="2"/>
        <v>2.2736445580519307E-2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7433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4803</v>
      </c>
      <c r="U37" s="127">
        <v>4818</v>
      </c>
      <c r="V37" s="127">
        <v>4764</v>
      </c>
      <c r="W37" s="127">
        <v>4700</v>
      </c>
      <c r="X37" s="127">
        <v>4684</v>
      </c>
      <c r="Y37" s="127">
        <v>4621</v>
      </c>
      <c r="Z37" s="127"/>
      <c r="AA37" s="127" t="str">
        <f>TEXT(Y37,"###,###")</f>
        <v>4,621</v>
      </c>
      <c r="AB37" s="127"/>
      <c r="AC37" s="127">
        <f>Y37/X37-1</f>
        <v>-1.3450042698548215E-2</v>
      </c>
      <c r="AD37" s="127"/>
      <c r="AE37" s="127">
        <f>Y37/T37-1</f>
        <v>-3.7892983551946702E-2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718</v>
      </c>
      <c r="U38" s="127">
        <v>710</v>
      </c>
      <c r="V38" s="127">
        <v>671</v>
      </c>
      <c r="W38" s="127">
        <v>679</v>
      </c>
      <c r="X38" s="127">
        <v>684</v>
      </c>
      <c r="Y38" s="127">
        <v>826</v>
      </c>
      <c r="Z38" s="127"/>
      <c r="AA38" s="127" t="str">
        <f>TEXT(Y38,"###,###")</f>
        <v>826</v>
      </c>
      <c r="AB38" s="127"/>
      <c r="AC38" s="127">
        <f>Y38/X38-1</f>
        <v>0.20760233918128645</v>
      </c>
      <c r="AD38" s="127"/>
      <c r="AE38" s="127">
        <f>Y38/T38-1</f>
        <v>0.15041782729805009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5521</v>
      </c>
      <c r="U40" s="127">
        <v>5528</v>
      </c>
      <c r="V40" s="127">
        <v>5435</v>
      </c>
      <c r="W40" s="127">
        <v>5379</v>
      </c>
      <c r="X40" s="127">
        <v>5368</v>
      </c>
      <c r="Y40" s="127">
        <v>5447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84.835689370295569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15.164310629704424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0</v>
      </c>
      <c r="Y44" s="129">
        <v>4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91</v>
      </c>
      <c r="Y45" s="129">
        <v>110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209</v>
      </c>
      <c r="Y46" s="129">
        <v>250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320</v>
      </c>
      <c r="Y47" s="129">
        <v>345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370</v>
      </c>
      <c r="Y48" s="129">
        <v>389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8.15'!S1&amp;" ("&amp;'Table 8.15'!Y2&amp;") *"</f>
        <v>Number of jobs by age and sex of job holders in Central Goldfields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261</v>
      </c>
      <c r="Y49" s="129">
        <v>309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269</v>
      </c>
      <c r="Y50" s="129">
        <v>300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357</v>
      </c>
      <c r="Y51" s="129">
        <v>320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398</v>
      </c>
      <c r="Y52" s="129">
        <v>379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375</v>
      </c>
      <c r="Y53" s="129">
        <v>379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434</v>
      </c>
      <c r="Y54" s="129">
        <v>413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321</v>
      </c>
      <c r="Y55" s="129">
        <v>349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127</v>
      </c>
      <c r="Y56" s="129">
        <v>151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56</v>
      </c>
      <c r="Y57" s="129">
        <v>61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38</v>
      </c>
      <c r="Y58" s="129">
        <v>24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12</v>
      </c>
      <c r="Y59" s="129">
        <v>15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8</v>
      </c>
      <c r="Y60" s="129">
        <v>7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3650</v>
      </c>
      <c r="Y61" s="129">
        <v>3803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0</v>
      </c>
      <c r="Y63" s="129">
        <v>0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8.15'!S1&amp;" ("&amp;'Table 8.15'!Y2&amp;") *"</f>
        <v>Number of employed persons per occupation of main job by sex in Central Goldfields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109</v>
      </c>
      <c r="Y64" s="129">
        <v>108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289</v>
      </c>
      <c r="Y65" s="129">
        <v>263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324</v>
      </c>
      <c r="Y66" s="129">
        <v>344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267</v>
      </c>
      <c r="Y67" s="129">
        <v>286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250</v>
      </c>
      <c r="Y68" s="129">
        <v>273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229</v>
      </c>
      <c r="Y69" s="129">
        <v>262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320</v>
      </c>
      <c r="Y70" s="129">
        <v>316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397</v>
      </c>
      <c r="Y71" s="129">
        <v>401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423</v>
      </c>
      <c r="Y72" s="129">
        <v>435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357</v>
      </c>
      <c r="Y73" s="129">
        <v>429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281</v>
      </c>
      <c r="Y74" s="129">
        <v>276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117</v>
      </c>
      <c r="Y75" s="129">
        <v>126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42</v>
      </c>
      <c r="Y76" s="129">
        <v>52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36</v>
      </c>
      <c r="Y77" s="129">
        <v>35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12</v>
      </c>
      <c r="Y78" s="129">
        <v>16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13</v>
      </c>
      <c r="Y79" s="129">
        <v>6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3458</v>
      </c>
      <c r="Y80" s="129">
        <v>3630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8.15'!S1</f>
        <v>Central Goldfields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204</v>
      </c>
      <c r="Y83" s="129">
        <v>217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174</v>
      </c>
      <c r="Y84" s="129">
        <v>188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8.15'!AA4</f>
        <v>7,433</v>
      </c>
      <c r="D85" s="99">
        <f>'Table 8.15'!AC4</f>
        <v>4.5428973277074514E-2</v>
      </c>
      <c r="E85" s="100">
        <f>'Table 8.15'!AC4</f>
        <v>4.5428973277074514E-2</v>
      </c>
      <c r="F85" s="99">
        <f>'Table 8.15'!AE4</f>
        <v>-7.8750667378537642E-3</v>
      </c>
      <c r="G85" s="100">
        <f>'Table 8.15'!AE4</f>
        <v>-7.8750667378537642E-3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520</v>
      </c>
      <c r="Y85" s="129">
        <v>523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8.15'!AA5</f>
        <v>3,803</v>
      </c>
      <c r="D86" s="99">
        <f>'Table 8.15'!AC5</f>
        <v>4.2203343381748359E-2</v>
      </c>
      <c r="E86" s="100">
        <f>'Table 8.15'!AC5</f>
        <v>4.2203343381748359E-2</v>
      </c>
      <c r="F86" s="99">
        <f>'Table 8.15'!AE5</f>
        <v>-3.8432364096080862E-2</v>
      </c>
      <c r="G86" s="100">
        <f>'Table 8.15'!AE5</f>
        <v>-3.8432364096080862E-2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140</v>
      </c>
      <c r="Y86" s="129">
        <v>152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8.15'!AA6</f>
        <v>3,630</v>
      </c>
      <c r="D87" s="99">
        <f>'Table 8.15'!AC6</f>
        <v>4.8526863084922045E-2</v>
      </c>
      <c r="E87" s="100">
        <f>'Table 8.15'!AC6</f>
        <v>4.8526863084922045E-2</v>
      </c>
      <c r="F87" s="99">
        <f>'Table 8.15'!AE6</f>
        <v>2.51341428974865E-2</v>
      </c>
      <c r="G87" s="100">
        <f>'Table 8.15'!AE6</f>
        <v>2.51341428974865E-2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81</v>
      </c>
      <c r="Y87" s="129">
        <v>86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8.15'!AA7</f>
        <v>5,447</v>
      </c>
      <c r="D88" s="99">
        <f>'Table 8.15'!AC7</f>
        <v>1.490590646543688E-2</v>
      </c>
      <c r="E88" s="100">
        <f>'Table 8.15'!AC7</f>
        <v>1.490590646543688E-2</v>
      </c>
      <c r="F88" s="99">
        <f>'Table 8.15'!AE7</f>
        <v>-1.3403368954899464E-2</v>
      </c>
      <c r="G88" s="100">
        <f>'Table 8.15'!AE7</f>
        <v>-1.3403368954899464E-2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129</v>
      </c>
      <c r="Y88" s="129">
        <v>133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8.15'!AA37</f>
        <v>4,621</v>
      </c>
      <c r="D89" s="99">
        <f>'Table 8.15'!AC37</f>
        <v>-1.3450042698548215E-2</v>
      </c>
      <c r="E89" s="100">
        <f>'Table 8.15'!AC37</f>
        <v>-1.3450042698548215E-2</v>
      </c>
      <c r="F89" s="99">
        <f>'Table 8.15'!AE37</f>
        <v>-3.7892983551946702E-2</v>
      </c>
      <c r="G89" s="100">
        <f>'Table 8.15'!AE37</f>
        <v>-3.7892983551946702E-2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307</v>
      </c>
      <c r="Y89" s="129">
        <v>292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8.15'!AA38</f>
        <v>826</v>
      </c>
      <c r="D90" s="99">
        <f>'Table 8.15'!AC38</f>
        <v>0.20760233918128645</v>
      </c>
      <c r="E90" s="100">
        <f>'Table 8.15'!AC38</f>
        <v>0.20760233918128645</v>
      </c>
      <c r="F90" s="99">
        <f>'Table 8.15'!AE38</f>
        <v>0.15041782729805009</v>
      </c>
      <c r="G90" s="100">
        <f>'Table 8.15'!AE38</f>
        <v>0.15041782729805009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485</v>
      </c>
      <c r="Y90" s="129">
        <v>481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8.15'!AA114</f>
        <v>336</v>
      </c>
      <c r="D91" s="99">
        <f>'Table 8.15'!AC114</f>
        <v>0.19999999999999996</v>
      </c>
      <c r="E91" s="100">
        <f>'Table 8.15'!AC114</f>
        <v>0.19999999999999996</v>
      </c>
      <c r="F91" s="99">
        <f>'Table 8.15'!AE114</f>
        <v>6.6666666666666652E-2</v>
      </c>
      <c r="G91" s="100">
        <f>'Table 8.15'!AE114</f>
        <v>6.6666666666666652E-2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2804</v>
      </c>
      <c r="Y91" s="129">
        <v>2817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8.15'!AA115</f>
        <v>490</v>
      </c>
      <c r="D92" s="99">
        <f>'Table 8.15'!AC115</f>
        <v>0.22807017543859653</v>
      </c>
      <c r="E92" s="100">
        <f>'Table 8.15'!AC115</f>
        <v>0.22807017543859653</v>
      </c>
      <c r="F92" s="99">
        <f>'Table 8.15'!AE115</f>
        <v>0.23115577889447225</v>
      </c>
      <c r="G92" s="100">
        <f>'Table 8.15'!AE115</f>
        <v>0.23115577889447225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8.15'!AA8</f>
        <v>$33,010</v>
      </c>
      <c r="D93" s="99">
        <f>'Table 8.15'!AC8</f>
        <v>-1.8287315163988072E-2</v>
      </c>
      <c r="E93" s="100">
        <f>'Table 8.15'!AC8</f>
        <v>-1.8287315163988072E-2</v>
      </c>
      <c r="F93" s="99">
        <f>'Table 8.15'!AE8</f>
        <v>0.13735657926472111</v>
      </c>
      <c r="G93" s="100">
        <f>'Table 8.15'!AE8</f>
        <v>0.13735657926472111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122</v>
      </c>
      <c r="Y93" s="129">
        <v>127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8.15'!AA9</f>
        <v>$217.0 mil</v>
      </c>
      <c r="D94" s="99">
        <f>'Table 8.15'!AC9</f>
        <v>5.9028024603550167E-2</v>
      </c>
      <c r="E94" s="100">
        <f>'Table 8.15'!AC9</f>
        <v>5.9028024603550167E-2</v>
      </c>
      <c r="F94" s="99">
        <f>'Table 8.15'!AE9</f>
        <v>0.14586196969242948</v>
      </c>
      <c r="G94" s="100">
        <f>'Table 8.15'!AE9</f>
        <v>0.14586196969242948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406</v>
      </c>
      <c r="Y94" s="129">
        <v>432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112</v>
      </c>
      <c r="Y95" s="129">
        <v>105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383</v>
      </c>
      <c r="Y96" s="129">
        <v>407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306</v>
      </c>
      <c r="Y97" s="129">
        <v>343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292</v>
      </c>
      <c r="Y98" s="129">
        <v>298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20</v>
      </c>
      <c r="Y99" s="129">
        <v>22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289</v>
      </c>
      <c r="Y100" s="129">
        <v>313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2563</v>
      </c>
      <c r="Y101" s="129">
        <v>2630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4846</v>
      </c>
      <c r="Y104" s="127">
        <v>5170</v>
      </c>
      <c r="Z104" s="127"/>
      <c r="AA104" s="127" t="str">
        <f>TEXT(Y104,"###,###")</f>
        <v>5,170</v>
      </c>
      <c r="AB104" s="127"/>
      <c r="AC104" s="127">
        <f>Y104/($Y$4)*100</f>
        <v>69.554688551056103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1360</v>
      </c>
      <c r="Y105" s="127">
        <v>1466</v>
      </c>
      <c r="Z105" s="127"/>
      <c r="AA105" s="127" t="str">
        <f>TEXT(Y105,"###,###")</f>
        <v>1,466</v>
      </c>
      <c r="AB105" s="127"/>
      <c r="AC105" s="127">
        <f>Y105/($Y$4)*100</f>
        <v>19.722857527243374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6206</v>
      </c>
      <c r="Y106" s="127">
        <v>6636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1155</v>
      </c>
      <c r="Y108" s="127">
        <v>1210</v>
      </c>
      <c r="Z108" s="127"/>
      <c r="AA108" s="127" t="str">
        <f>TEXT(Y108,"###,###")</f>
        <v>1,210</v>
      </c>
      <c r="AB108" s="127"/>
      <c r="AC108" s="127">
        <f>Y108/($Y$4)*100</f>
        <v>16.278756894928023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1032</v>
      </c>
      <c r="Y109" s="127">
        <v>1034</v>
      </c>
      <c r="Z109" s="127"/>
      <c r="AA109" s="127" t="str">
        <f>TEXT(Y109,"###,###")</f>
        <v>1,034</v>
      </c>
      <c r="AB109" s="127"/>
      <c r="AC109" s="127">
        <f t="shared" ref="AC109:AC111" si="3">Y109/($Y$4)*100</f>
        <v>13.910937710211222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1763</v>
      </c>
      <c r="Y110" s="127">
        <v>2194</v>
      </c>
      <c r="Z110" s="127"/>
      <c r="AA110" s="127" t="str">
        <f>TEXT(Y110,"###,###")</f>
        <v>2,194</v>
      </c>
      <c r="AB110" s="127"/>
      <c r="AC110" s="127">
        <f t="shared" si="3"/>
        <v>29.517018700390153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2255</v>
      </c>
      <c r="Y111" s="127">
        <v>2198</v>
      </c>
      <c r="Z111" s="127"/>
      <c r="AA111" s="127" t="str">
        <f>TEXT(Y111,"###,###")</f>
        <v>2,198</v>
      </c>
      <c r="AB111" s="127"/>
      <c r="AC111" s="127">
        <f t="shared" si="3"/>
        <v>29.570832772770078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7112</v>
      </c>
      <c r="Y112" s="127">
        <v>7433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315</v>
      </c>
      <c r="U114" s="127">
        <v>320</v>
      </c>
      <c r="V114" s="127">
        <v>291</v>
      </c>
      <c r="W114" s="127">
        <v>294</v>
      </c>
      <c r="X114" s="127">
        <v>280</v>
      </c>
      <c r="Y114" s="127">
        <v>336</v>
      </c>
      <c r="Z114" s="127"/>
      <c r="AA114" s="127" t="str">
        <f>TEXT(Y114,"###,###")</f>
        <v>336</v>
      </c>
      <c r="AB114" s="127"/>
      <c r="AC114" s="127">
        <f>Y114/X114-1</f>
        <v>0.19999999999999996</v>
      </c>
      <c r="AD114" s="127"/>
      <c r="AE114" s="127">
        <f>Y114/T114-1</f>
        <v>6.6666666666666652E-2</v>
      </c>
      <c r="AF114" s="127"/>
    </row>
    <row r="115" spans="19:32" x14ac:dyDescent="0.25">
      <c r="S115" s="127" t="s">
        <v>104</v>
      </c>
      <c r="T115" s="127">
        <v>398</v>
      </c>
      <c r="U115" s="127">
        <v>391</v>
      </c>
      <c r="V115" s="127">
        <v>377</v>
      </c>
      <c r="W115" s="127">
        <v>379</v>
      </c>
      <c r="X115" s="127">
        <v>399</v>
      </c>
      <c r="Y115" s="127">
        <v>490</v>
      </c>
      <c r="Z115" s="127"/>
      <c r="AA115" s="127" t="str">
        <f>TEXT(Y115,"###,###")</f>
        <v>490</v>
      </c>
      <c r="AB115" s="127"/>
      <c r="AC115" s="127">
        <f>Y115/X115-1</f>
        <v>0.22807017543859653</v>
      </c>
      <c r="AD115" s="127"/>
      <c r="AE115" s="127">
        <f>Y115/T115-1</f>
        <v>0.23115577889447225</v>
      </c>
      <c r="AF115" s="127"/>
    </row>
    <row r="116" spans="19:32" x14ac:dyDescent="0.25">
      <c r="S116" s="127" t="s">
        <v>56</v>
      </c>
      <c r="T116" s="127">
        <v>713</v>
      </c>
      <c r="U116" s="127">
        <v>711</v>
      </c>
      <c r="V116" s="127">
        <v>668</v>
      </c>
      <c r="W116" s="127">
        <v>673</v>
      </c>
      <c r="X116" s="127">
        <v>679</v>
      </c>
      <c r="Y116" s="127">
        <v>826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46.12</v>
      </c>
      <c r="V118" s="127">
        <v>41.29</v>
      </c>
      <c r="W118" s="127">
        <v>45.46</v>
      </c>
      <c r="X118" s="127">
        <v>44.43</v>
      </c>
      <c r="Y118" s="127">
        <v>43.45</v>
      </c>
      <c r="Z118" s="127"/>
      <c r="AA118" s="127" t="str">
        <f>TEXT(Y118,"##.0")</f>
        <v>43.5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4443</v>
      </c>
      <c r="V120" s="127">
        <v>4373</v>
      </c>
      <c r="W120" s="127">
        <v>4361</v>
      </c>
      <c r="X120" s="127">
        <v>4402</v>
      </c>
      <c r="Y120" s="127">
        <v>4481</v>
      </c>
      <c r="Z120" s="127"/>
      <c r="AA120" s="127" t="str">
        <f>TEXT(Y120,"###,###")</f>
        <v>4,481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679</v>
      </c>
      <c r="V121" s="127">
        <v>639</v>
      </c>
      <c r="W121" s="127">
        <v>607</v>
      </c>
      <c r="X121" s="127">
        <v>594</v>
      </c>
      <c r="Y121" s="127">
        <v>585</v>
      </c>
      <c r="Z121" s="127"/>
      <c r="AA121" s="127" t="str">
        <f t="shared" ref="AA121:AA128" si="4">TEXT(Y121,"###,###")</f>
        <v>585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407</v>
      </c>
      <c r="V122" s="127">
        <v>421</v>
      </c>
      <c r="W122" s="127">
        <v>406</v>
      </c>
      <c r="X122" s="127">
        <v>367</v>
      </c>
      <c r="Y122" s="127">
        <v>381</v>
      </c>
      <c r="Z122" s="127"/>
      <c r="AA122" s="127" t="str">
        <f t="shared" si="4"/>
        <v>381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4850</v>
      </c>
      <c r="V124" s="127">
        <v>4794</v>
      </c>
      <c r="W124" s="127">
        <v>4767</v>
      </c>
      <c r="X124" s="127">
        <v>4769</v>
      </c>
      <c r="Y124" s="127">
        <v>4862</v>
      </c>
      <c r="Z124" s="127"/>
      <c r="AA124" s="127" t="str">
        <f t="shared" si="4"/>
        <v>4,862</v>
      </c>
      <c r="AB124" s="127"/>
      <c r="AC124" s="127">
        <f>Y124/$Y$7*100</f>
        <v>89.260143198090688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1086</v>
      </c>
      <c r="V125" s="127">
        <v>1060</v>
      </c>
      <c r="W125" s="127">
        <v>1013</v>
      </c>
      <c r="X125" s="127">
        <v>961</v>
      </c>
      <c r="Y125" s="127">
        <v>966</v>
      </c>
      <c r="Z125" s="127"/>
      <c r="AA125" s="127" t="str">
        <f t="shared" si="4"/>
        <v>966</v>
      </c>
      <c r="AB125" s="127"/>
      <c r="AC125" s="127">
        <f>Y125/$Y$7*100</f>
        <v>17.734532770332294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2947</v>
      </c>
      <c r="V127" s="127">
        <v>2889</v>
      </c>
      <c r="W127" s="127">
        <v>2822</v>
      </c>
      <c r="X127" s="127">
        <v>2808</v>
      </c>
      <c r="Y127" s="127">
        <v>2817</v>
      </c>
      <c r="Z127" s="127"/>
      <c r="AA127" s="127" t="str">
        <f t="shared" si="4"/>
        <v>2,817</v>
      </c>
      <c r="AB127" s="127"/>
      <c r="AC127" s="127">
        <f>Y127/$Y$7*100</f>
        <v>51.716541215347902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2583</v>
      </c>
      <c r="V128" s="127">
        <v>2552</v>
      </c>
      <c r="W128" s="127">
        <v>2553</v>
      </c>
      <c r="X128" s="127">
        <v>2563</v>
      </c>
      <c r="Y128" s="127">
        <v>2630</v>
      </c>
      <c r="Z128" s="127"/>
      <c r="AA128" s="127" t="str">
        <f t="shared" si="4"/>
        <v>2,630</v>
      </c>
      <c r="AB128" s="127"/>
      <c r="AC128" s="127">
        <f>Y128/$Y$7*100</f>
        <v>48.283458784652098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02EC8EF9-A680-4886-A0A0-AAD7DEF85E5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39F9CE76-4F76-44E8-8C9A-6EFF2264ECA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52DF6079-5EFC-4361-9AD7-216972E7D3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8F9FC261-0FD7-4D57-A805-01EE1E06DA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Colac-Otway</v>
      </c>
      <c r="T1" s="127"/>
      <c r="U1" s="127"/>
      <c r="V1" s="127"/>
      <c r="W1" s="127"/>
      <c r="X1" s="127"/>
      <c r="Y1" s="127" t="str">
        <f>Y3</f>
        <v>8.16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127</v>
      </c>
      <c r="V3" s="127"/>
      <c r="W3" s="127"/>
      <c r="X3" s="127"/>
      <c r="Y3" s="127" t="s">
        <v>230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8.16'!$Y$3&amp;" "&amp;'Table 8.16'!$U$3&amp;", "&amp;'State data for spotlight'!$C$3&amp;", "&amp;'Table 8.16'!$Y$2</f>
        <v>Table 8.16 Colac-Otway,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16528</v>
      </c>
      <c r="U4" s="129">
        <v>16280</v>
      </c>
      <c r="V4" s="129">
        <v>16422</v>
      </c>
      <c r="W4" s="129">
        <v>16815</v>
      </c>
      <c r="X4" s="129">
        <v>16419</v>
      </c>
      <c r="Y4" s="129">
        <v>17211</v>
      </c>
      <c r="Z4" s="127"/>
      <c r="AA4" s="127" t="str">
        <f>TEXT(Y4,"###,###")</f>
        <v>17,211</v>
      </c>
      <c r="AB4" s="127"/>
      <c r="AC4" s="127">
        <f t="shared" ref="AC4:AC9" si="0">Y4/X4-1</f>
        <v>4.8236798830623151E-2</v>
      </c>
      <c r="AD4" s="127"/>
      <c r="AE4" s="127">
        <f>Y4/T4-1</f>
        <v>4.132381413359143E-2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8615</v>
      </c>
      <c r="U5" s="129">
        <v>8405</v>
      </c>
      <c r="V5" s="129">
        <v>8456</v>
      </c>
      <c r="W5" s="129">
        <v>8685</v>
      </c>
      <c r="X5" s="129">
        <v>8344</v>
      </c>
      <c r="Y5" s="129">
        <v>8816</v>
      </c>
      <c r="Z5" s="127"/>
      <c r="AA5" s="127" t="str">
        <f>TEXT(Y5,"###,###")</f>
        <v>8,816</v>
      </c>
      <c r="AB5" s="127"/>
      <c r="AC5" s="127">
        <f t="shared" si="0"/>
        <v>5.6567593480345124E-2</v>
      </c>
      <c r="AD5" s="127"/>
      <c r="AE5" s="127">
        <f t="shared" ref="AE5:AE9" si="1">Y5/T5-1</f>
        <v>2.3331398723157371E-2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7909</v>
      </c>
      <c r="U6" s="129">
        <v>7879</v>
      </c>
      <c r="V6" s="129">
        <v>7967</v>
      </c>
      <c r="W6" s="129">
        <v>8131</v>
      </c>
      <c r="X6" s="129">
        <v>8073</v>
      </c>
      <c r="Y6" s="129">
        <v>8395</v>
      </c>
      <c r="Z6" s="127"/>
      <c r="AA6" s="127" t="str">
        <f>TEXT(Y6,"###,###")</f>
        <v>8,395</v>
      </c>
      <c r="AB6" s="127"/>
      <c r="AC6" s="127">
        <f t="shared" si="0"/>
        <v>3.9886039886039892E-2</v>
      </c>
      <c r="AD6" s="127"/>
      <c r="AE6" s="127">
        <f t="shared" si="1"/>
        <v>6.1448982172208844E-2</v>
      </c>
      <c r="AF6" s="127"/>
    </row>
    <row r="7" spans="1:32" ht="16.5" customHeight="1" thickBot="1" x14ac:dyDescent="0.3">
      <c r="A7" s="46" t="str">
        <f>"QUICK STATS for "&amp;'Table 8.16'!Y2&amp;"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11806</v>
      </c>
      <c r="U7" s="129">
        <v>11789</v>
      </c>
      <c r="V7" s="129">
        <v>11712</v>
      </c>
      <c r="W7" s="129">
        <v>11705</v>
      </c>
      <c r="X7" s="129">
        <v>11699</v>
      </c>
      <c r="Y7" s="129">
        <v>12154</v>
      </c>
      <c r="Z7" s="127"/>
      <c r="AA7" s="127" t="str">
        <f>TEXT(Y7,"###,###")</f>
        <v>12,154</v>
      </c>
      <c r="AB7" s="127"/>
      <c r="AC7" s="127">
        <f t="shared" si="0"/>
        <v>3.8892213009658949E-2</v>
      </c>
      <c r="AD7" s="127"/>
      <c r="AE7" s="127">
        <f t="shared" si="1"/>
        <v>2.9476537353887888E-2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17,211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8.16'!AA7</f>
        <v>12,154</v>
      </c>
      <c r="P8" s="51"/>
      <c r="S8" s="127" t="s">
        <v>96</v>
      </c>
      <c r="T8" s="127">
        <v>28837</v>
      </c>
      <c r="U8" s="127">
        <v>30631.34</v>
      </c>
      <c r="V8" s="127">
        <v>31880</v>
      </c>
      <c r="W8" s="127">
        <v>34420</v>
      </c>
      <c r="X8" s="127">
        <v>35086.300000000003</v>
      </c>
      <c r="Y8" s="127">
        <v>35609</v>
      </c>
      <c r="Z8" s="127"/>
      <c r="AA8" s="127" t="str">
        <f>TEXT(Y8,"$###,###")</f>
        <v>$35,609</v>
      </c>
      <c r="AB8" s="127"/>
      <c r="AC8" s="127">
        <f t="shared" si="0"/>
        <v>1.4897552606002895E-2</v>
      </c>
      <c r="AD8" s="127"/>
      <c r="AE8" s="127">
        <f t="shared" si="1"/>
        <v>0.23483718833443157</v>
      </c>
      <c r="AF8" s="127"/>
    </row>
    <row r="9" spans="1:32" x14ac:dyDescent="0.25">
      <c r="A9" s="55" t="s">
        <v>17</v>
      </c>
      <c r="B9" s="56"/>
      <c r="C9" s="57"/>
      <c r="D9" s="58">
        <f>'Table 8.16'!AC104</f>
        <v>70.960432281680312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52.92907684712852</v>
      </c>
      <c r="P9" s="59" t="s">
        <v>97</v>
      </c>
      <c r="S9" s="127" t="s">
        <v>9</v>
      </c>
      <c r="T9" s="127">
        <v>436738466</v>
      </c>
      <c r="U9" s="127">
        <v>430741795</v>
      </c>
      <c r="V9" s="127">
        <v>456953898</v>
      </c>
      <c r="W9" s="127">
        <v>479560259</v>
      </c>
      <c r="X9" s="127">
        <v>486481895</v>
      </c>
      <c r="Y9" s="127">
        <v>521193432</v>
      </c>
      <c r="Z9" s="127"/>
      <c r="AA9" s="127" t="str">
        <f>TEXT(Y9/1000000,"$#,###.0")&amp;" mil"</f>
        <v>$521.2 mil</v>
      </c>
      <c r="AB9" s="127"/>
      <c r="AC9" s="127">
        <f t="shared" si="0"/>
        <v>7.1352166147930385E-2</v>
      </c>
      <c r="AD9" s="127"/>
      <c r="AE9" s="127">
        <f t="shared" si="1"/>
        <v>0.19337652296466135</v>
      </c>
      <c r="AF9" s="127"/>
    </row>
    <row r="10" spans="1:32" x14ac:dyDescent="0.25">
      <c r="A10" s="55" t="s">
        <v>20</v>
      </c>
      <c r="B10" s="56"/>
      <c r="C10" s="57"/>
      <c r="D10" s="58">
        <f>'Table 8.16'!AC105</f>
        <v>16.628900122014993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47.07092315287148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87.033075530689487</v>
      </c>
      <c r="P11" s="59" t="s">
        <v>97</v>
      </c>
      <c r="S11" s="127" t="s">
        <v>32</v>
      </c>
      <c r="T11" s="129">
        <v>13699</v>
      </c>
      <c r="U11" s="129">
        <v>13506</v>
      </c>
      <c r="V11" s="129">
        <v>13700</v>
      </c>
      <c r="W11" s="129">
        <v>14098</v>
      </c>
      <c r="X11" s="129">
        <v>13846</v>
      </c>
      <c r="Y11" s="129">
        <v>14503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8.16'!AC108</f>
        <v>15.867758991342745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22.280730623662993</v>
      </c>
      <c r="P12" s="59" t="s">
        <v>97</v>
      </c>
      <c r="S12" s="127" t="s">
        <v>33</v>
      </c>
      <c r="T12" s="129">
        <v>2832</v>
      </c>
      <c r="U12" s="129">
        <v>2775</v>
      </c>
      <c r="V12" s="129">
        <v>2719</v>
      </c>
      <c r="W12" s="129">
        <v>2719</v>
      </c>
      <c r="X12" s="129">
        <v>2574</v>
      </c>
      <c r="Y12" s="129">
        <v>2708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8.16'!AC109</f>
        <v>15.896810179536343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8.16'!AA118</f>
        <v>43.0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8.16'!AC110</f>
        <v>21.416535936319793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16.093467171301629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8.16'!AC111</f>
        <v>34.408227296496428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83.90653282869836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976</v>
      </c>
      <c r="Z15" s="127"/>
      <c r="AA15" s="130">
        <f t="shared" ref="AA15:AA34" si="2">IF(Y15="np",0,Y15/$Y$34)</f>
        <v>5.6707919353901577E-2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49</v>
      </c>
      <c r="Z16" s="127"/>
      <c r="AA16" s="130">
        <f t="shared" si="2"/>
        <v>2.8470164429725176E-3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1566</v>
      </c>
      <c r="Z17" s="127"/>
      <c r="AA17" s="130">
        <f t="shared" si="2"/>
        <v>9.0988321422346169E-2</v>
      </c>
      <c r="AB17" s="127"/>
      <c r="AC17" s="127"/>
      <c r="AD17" s="127"/>
      <c r="AE17" s="127"/>
      <c r="AF17" s="127"/>
    </row>
    <row r="18" spans="1:32" x14ac:dyDescent="0.25">
      <c r="A18" s="85" t="str">
        <f>'Table 8.16'!$S$1&amp;" ("&amp;'Table 8.16'!$T$2&amp;" to "&amp;'Table 8.16'!$Y$2&amp;")"</f>
        <v>Colac-Otway (2011-12 to 2016-17)</v>
      </c>
      <c r="B18" s="85"/>
      <c r="C18" s="85"/>
      <c r="D18" s="85"/>
      <c r="E18" s="85"/>
      <c r="F18" s="85"/>
      <c r="G18" s="85" t="str">
        <f>'Table 8.16'!$S$1&amp;" ("&amp;'Table 8.16'!$T$2&amp;" to "&amp;'Table 8.16'!$Y$2&amp;")"</f>
        <v>Colac-Otway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101</v>
      </c>
      <c r="Z18" s="127"/>
      <c r="AA18" s="130">
        <f t="shared" si="2"/>
        <v>5.8683400151066179E-3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940</v>
      </c>
      <c r="Z19" s="127"/>
      <c r="AA19" s="130">
        <f t="shared" si="2"/>
        <v>5.4616233803962584E-2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422</v>
      </c>
      <c r="Z20" s="127"/>
      <c r="AA20" s="130">
        <f t="shared" si="2"/>
        <v>2.4519202835395968E-2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1419</v>
      </c>
      <c r="Z21" s="127"/>
      <c r="AA21" s="130">
        <f t="shared" si="2"/>
        <v>8.2447272093428628E-2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1433</v>
      </c>
      <c r="Z22" s="127"/>
      <c r="AA22" s="130">
        <f t="shared" si="2"/>
        <v>8.3260705362849338E-2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589</v>
      </c>
      <c r="Z23" s="127"/>
      <c r="AA23" s="130">
        <f t="shared" si="2"/>
        <v>3.4222299692057402E-2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143</v>
      </c>
      <c r="Z24" s="127"/>
      <c r="AA24" s="130">
        <f t="shared" si="2"/>
        <v>8.3086398233687755E-3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409</v>
      </c>
      <c r="Z25" s="127"/>
      <c r="AA25" s="130">
        <f t="shared" si="2"/>
        <v>2.3763871942362444E-2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215</v>
      </c>
      <c r="Z26" s="127"/>
      <c r="AA26" s="130">
        <f t="shared" si="2"/>
        <v>1.2492010923246762E-2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537</v>
      </c>
      <c r="Z27" s="127"/>
      <c r="AA27" s="130">
        <f t="shared" si="2"/>
        <v>3.1200976119923306E-2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1787</v>
      </c>
      <c r="Z28" s="127"/>
      <c r="AA28" s="130">
        <f t="shared" si="2"/>
        <v>0.1038289466039161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1115</v>
      </c>
      <c r="Z29" s="127"/>
      <c r="AA29" s="130">
        <f t="shared" si="2"/>
        <v>6.478414967172158E-2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1019</v>
      </c>
      <c r="Z30" s="127"/>
      <c r="AA30" s="130">
        <f t="shared" si="2"/>
        <v>5.9206321538550925E-2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8.16'!Y2&amp;")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1690</v>
      </c>
      <c r="Z31" s="127"/>
      <c r="AA31" s="130">
        <f t="shared" si="2"/>
        <v>9.8193016094358265E-2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196</v>
      </c>
      <c r="Z32" s="127"/>
      <c r="AA32" s="130">
        <f t="shared" si="2"/>
        <v>1.138806577189007E-2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413</v>
      </c>
      <c r="Z33" s="127"/>
      <c r="AA33" s="130">
        <f t="shared" si="2"/>
        <v>2.399628144791122E-2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17211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10017</v>
      </c>
      <c r="U37" s="127">
        <v>10060</v>
      </c>
      <c r="V37" s="127">
        <v>9964</v>
      </c>
      <c r="W37" s="127">
        <v>9936</v>
      </c>
      <c r="X37" s="127">
        <v>9961</v>
      </c>
      <c r="Y37" s="127">
        <v>10198</v>
      </c>
      <c r="Z37" s="127"/>
      <c r="AA37" s="127" t="str">
        <f>TEXT(Y37,"###,###")</f>
        <v>10,198</v>
      </c>
      <c r="AB37" s="127"/>
      <c r="AC37" s="127">
        <f>Y37/X37-1</f>
        <v>2.3792791888364695E-2</v>
      </c>
      <c r="AD37" s="127"/>
      <c r="AE37" s="127">
        <f>Y37/T37-1</f>
        <v>1.8069282220225524E-2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1786</v>
      </c>
      <c r="U38" s="127">
        <v>1727</v>
      </c>
      <c r="V38" s="127">
        <v>1746</v>
      </c>
      <c r="W38" s="127">
        <v>1764</v>
      </c>
      <c r="X38" s="127">
        <v>1736</v>
      </c>
      <c r="Y38" s="127">
        <v>1956</v>
      </c>
      <c r="Z38" s="127"/>
      <c r="AA38" s="127" t="str">
        <f>TEXT(Y38,"###,###")</f>
        <v>1,956</v>
      </c>
      <c r="AB38" s="127"/>
      <c r="AC38" s="127">
        <f>Y38/X38-1</f>
        <v>0.12672811059907829</v>
      </c>
      <c r="AD38" s="127"/>
      <c r="AE38" s="127">
        <f>Y38/T38-1</f>
        <v>9.5184770436730126E-2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11803</v>
      </c>
      <c r="U40" s="127">
        <v>11787</v>
      </c>
      <c r="V40" s="127">
        <v>11710</v>
      </c>
      <c r="W40" s="127">
        <v>11700</v>
      </c>
      <c r="X40" s="127">
        <v>11697</v>
      </c>
      <c r="Y40" s="127">
        <v>12154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83.90653282869836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16.093467171301629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10</v>
      </c>
      <c r="Y44" s="129">
        <v>6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248</v>
      </c>
      <c r="Y45" s="129">
        <v>245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528</v>
      </c>
      <c r="Y46" s="129">
        <v>557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828</v>
      </c>
      <c r="Y47" s="129">
        <v>845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913</v>
      </c>
      <c r="Y48" s="129">
        <v>995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8.16'!S1&amp;" ("&amp;'Table 8.16'!Y2&amp;") *"</f>
        <v>Number of jobs by age and sex of job holders in Colac-Otway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765</v>
      </c>
      <c r="Y49" s="129">
        <v>856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664</v>
      </c>
      <c r="Y50" s="129">
        <v>685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728</v>
      </c>
      <c r="Y51" s="129">
        <v>753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695</v>
      </c>
      <c r="Y52" s="129">
        <v>738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735</v>
      </c>
      <c r="Y53" s="129">
        <v>744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775</v>
      </c>
      <c r="Y54" s="129">
        <v>824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718</v>
      </c>
      <c r="Y55" s="129">
        <v>748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400</v>
      </c>
      <c r="Y56" s="129">
        <v>455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163</v>
      </c>
      <c r="Y57" s="129">
        <v>183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84</v>
      </c>
      <c r="Y58" s="129">
        <v>96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47</v>
      </c>
      <c r="Y59" s="129">
        <v>51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33</v>
      </c>
      <c r="Y60" s="129">
        <v>34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8344</v>
      </c>
      <c r="Y61" s="129">
        <v>8816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13</v>
      </c>
      <c r="Y63" s="129">
        <v>5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8.16'!S1&amp;" ("&amp;'Table 8.16'!Y2&amp;") *"</f>
        <v>Number of employed persons per occupation of main job by sex in Colac-Otway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227</v>
      </c>
      <c r="Y64" s="129">
        <v>239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599</v>
      </c>
      <c r="Y65" s="129">
        <v>608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811</v>
      </c>
      <c r="Y66" s="129">
        <v>847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814</v>
      </c>
      <c r="Y67" s="129">
        <v>894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651</v>
      </c>
      <c r="Y68" s="129">
        <v>652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616</v>
      </c>
      <c r="Y69" s="129">
        <v>663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710</v>
      </c>
      <c r="Y70" s="129">
        <v>686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829</v>
      </c>
      <c r="Y71" s="129">
        <v>883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824</v>
      </c>
      <c r="Y72" s="129">
        <v>787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759</v>
      </c>
      <c r="Y73" s="129">
        <v>811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622</v>
      </c>
      <c r="Y74" s="129">
        <v>692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318</v>
      </c>
      <c r="Y75" s="129">
        <v>348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130</v>
      </c>
      <c r="Y76" s="129">
        <v>135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60</v>
      </c>
      <c r="Y77" s="129">
        <v>73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38</v>
      </c>
      <c r="Y78" s="129">
        <v>39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37</v>
      </c>
      <c r="Y79" s="129">
        <v>33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8073</v>
      </c>
      <c r="Y80" s="129">
        <v>8395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8.16'!S1</f>
        <v>Colac-Otway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496</v>
      </c>
      <c r="Y83" s="129">
        <v>523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431</v>
      </c>
      <c r="Y84" s="129">
        <v>454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8.16'!AA4</f>
        <v>17,211</v>
      </c>
      <c r="D85" s="99">
        <f>'Table 8.16'!AC4</f>
        <v>4.8236798830623151E-2</v>
      </c>
      <c r="E85" s="100">
        <f>'Table 8.16'!AC4</f>
        <v>4.8236798830623151E-2</v>
      </c>
      <c r="F85" s="99">
        <f>'Table 8.16'!AE4</f>
        <v>4.132381413359143E-2</v>
      </c>
      <c r="G85" s="100">
        <f>'Table 8.16'!AE4</f>
        <v>4.132381413359143E-2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966</v>
      </c>
      <c r="Y85" s="129">
        <v>1018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8.16'!AA5</f>
        <v>8,816</v>
      </c>
      <c r="D86" s="99">
        <f>'Table 8.16'!AC5</f>
        <v>5.6567593480345124E-2</v>
      </c>
      <c r="E86" s="100">
        <f>'Table 8.16'!AC5</f>
        <v>5.6567593480345124E-2</v>
      </c>
      <c r="F86" s="99">
        <f>'Table 8.16'!AE5</f>
        <v>2.3331398723157371E-2</v>
      </c>
      <c r="G86" s="100">
        <f>'Table 8.16'!AE5</f>
        <v>2.3331398723157371E-2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293</v>
      </c>
      <c r="Y86" s="129">
        <v>293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8.16'!AA6</f>
        <v>8,395</v>
      </c>
      <c r="D87" s="99">
        <f>'Table 8.16'!AC6</f>
        <v>3.9886039886039892E-2</v>
      </c>
      <c r="E87" s="100">
        <f>'Table 8.16'!AC6</f>
        <v>3.9886039886039892E-2</v>
      </c>
      <c r="F87" s="99">
        <f>'Table 8.16'!AE6</f>
        <v>6.1448982172208844E-2</v>
      </c>
      <c r="G87" s="100">
        <f>'Table 8.16'!AE6</f>
        <v>6.1448982172208844E-2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153</v>
      </c>
      <c r="Y87" s="129">
        <v>164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8.16'!AA7</f>
        <v>12,154</v>
      </c>
      <c r="D88" s="99">
        <f>'Table 8.16'!AC7</f>
        <v>3.8892213009658949E-2</v>
      </c>
      <c r="E88" s="100">
        <f>'Table 8.16'!AC7</f>
        <v>3.8892213009658949E-2</v>
      </c>
      <c r="F88" s="99">
        <f>'Table 8.16'!AE7</f>
        <v>2.9476537353887888E-2</v>
      </c>
      <c r="G88" s="100">
        <f>'Table 8.16'!AE7</f>
        <v>2.9476537353887888E-2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250</v>
      </c>
      <c r="Y88" s="129">
        <v>253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8.16'!AA37</f>
        <v>10,198</v>
      </c>
      <c r="D89" s="99">
        <f>'Table 8.16'!AC37</f>
        <v>2.3792791888364695E-2</v>
      </c>
      <c r="E89" s="100">
        <f>'Table 8.16'!AC37</f>
        <v>2.3792791888364695E-2</v>
      </c>
      <c r="F89" s="99">
        <f>'Table 8.16'!AE37</f>
        <v>1.8069282220225524E-2</v>
      </c>
      <c r="G89" s="100">
        <f>'Table 8.16'!AE37</f>
        <v>1.8069282220225524E-2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608</v>
      </c>
      <c r="Y89" s="129">
        <v>652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8.16'!AA38</f>
        <v>1,956</v>
      </c>
      <c r="D90" s="99">
        <f>'Table 8.16'!AC38</f>
        <v>0.12672811059907829</v>
      </c>
      <c r="E90" s="100">
        <f>'Table 8.16'!AC38</f>
        <v>0.12672811059907829</v>
      </c>
      <c r="F90" s="99">
        <f>'Table 8.16'!AE38</f>
        <v>9.5184770436730126E-2</v>
      </c>
      <c r="G90" s="100">
        <f>'Table 8.16'!AE38</f>
        <v>9.5184770436730126E-2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1328</v>
      </c>
      <c r="Y90" s="129">
        <v>1445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8.16'!AA114</f>
        <v>801</v>
      </c>
      <c r="D91" s="99">
        <f>'Table 8.16'!AC114</f>
        <v>0.16763848396501468</v>
      </c>
      <c r="E91" s="100">
        <f>'Table 8.16'!AC114</f>
        <v>0.16763848396501468</v>
      </c>
      <c r="F91" s="99">
        <f>'Table 8.16'!AE114</f>
        <v>4.705882352941182E-2</v>
      </c>
      <c r="G91" s="100">
        <f>'Table 8.16'!AE114</f>
        <v>4.705882352941182E-2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6178</v>
      </c>
      <c r="Y91" s="129">
        <v>6433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8.16'!AA115</f>
        <v>1,155</v>
      </c>
      <c r="D92" s="99">
        <f>'Table 8.16'!AC115</f>
        <v>0.10000000000000009</v>
      </c>
      <c r="E92" s="100">
        <f>'Table 8.16'!AC115</f>
        <v>0.10000000000000009</v>
      </c>
      <c r="F92" s="99">
        <f>'Table 8.16'!AE115</f>
        <v>0.13013698630136994</v>
      </c>
      <c r="G92" s="100">
        <f>'Table 8.16'!AE115</f>
        <v>0.13013698630136994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8.16'!AA8</f>
        <v>$35,609</v>
      </c>
      <c r="D93" s="99">
        <f>'Table 8.16'!AC8</f>
        <v>1.4897552606002895E-2</v>
      </c>
      <c r="E93" s="100">
        <f>'Table 8.16'!AC8</f>
        <v>1.4897552606002895E-2</v>
      </c>
      <c r="F93" s="99">
        <f>'Table 8.16'!AE8</f>
        <v>0.23483718833443157</v>
      </c>
      <c r="G93" s="100">
        <f>'Table 8.16'!AE8</f>
        <v>0.23483718833443157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301</v>
      </c>
      <c r="Y93" s="129">
        <v>314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8.16'!AA9</f>
        <v>$521.2 mil</v>
      </c>
      <c r="D94" s="99">
        <f>'Table 8.16'!AC9</f>
        <v>7.1352166147930385E-2</v>
      </c>
      <c r="E94" s="100">
        <f>'Table 8.16'!AC9</f>
        <v>7.1352166147930385E-2</v>
      </c>
      <c r="F94" s="99">
        <f>'Table 8.16'!AE9</f>
        <v>0.19337652296466135</v>
      </c>
      <c r="G94" s="100">
        <f>'Table 8.16'!AE9</f>
        <v>0.19337652296466135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917</v>
      </c>
      <c r="Y94" s="129">
        <v>940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178</v>
      </c>
      <c r="Y95" s="129">
        <v>194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892</v>
      </c>
      <c r="Y96" s="129">
        <v>953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699</v>
      </c>
      <c r="Y97" s="129">
        <v>762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576</v>
      </c>
      <c r="Y98" s="129">
        <v>544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24</v>
      </c>
      <c r="Y99" s="129">
        <v>29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677</v>
      </c>
      <c r="Y100" s="129">
        <v>778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5522</v>
      </c>
      <c r="Y101" s="129">
        <v>5721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11170</v>
      </c>
      <c r="Y104" s="127">
        <v>12213</v>
      </c>
      <c r="Z104" s="127"/>
      <c r="AA104" s="127" t="str">
        <f>TEXT(Y104,"###,###")</f>
        <v>12,213</v>
      </c>
      <c r="AB104" s="127"/>
      <c r="AC104" s="127">
        <f>Y104/($Y$4)*100</f>
        <v>70.960432281680312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3037</v>
      </c>
      <c r="Y105" s="127">
        <v>2862</v>
      </c>
      <c r="Z105" s="127"/>
      <c r="AA105" s="127" t="str">
        <f>TEXT(Y105,"###,###")</f>
        <v>2,862</v>
      </c>
      <c r="AB105" s="127"/>
      <c r="AC105" s="127">
        <f>Y105/($Y$4)*100</f>
        <v>16.628900122014993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14207</v>
      </c>
      <c r="Y106" s="127">
        <v>15075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2558</v>
      </c>
      <c r="Y108" s="127">
        <v>2731</v>
      </c>
      <c r="Z108" s="127"/>
      <c r="AA108" s="127" t="str">
        <f>TEXT(Y108,"###,###")</f>
        <v>2,731</v>
      </c>
      <c r="AB108" s="127"/>
      <c r="AC108" s="127">
        <f>Y108/($Y$4)*100</f>
        <v>15.867758991342745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2671</v>
      </c>
      <c r="Y109" s="127">
        <v>2736</v>
      </c>
      <c r="Z109" s="127"/>
      <c r="AA109" s="127" t="str">
        <f>TEXT(Y109,"###,###")</f>
        <v>2,736</v>
      </c>
      <c r="AB109" s="127"/>
      <c r="AC109" s="127">
        <f t="shared" ref="AC109:AC111" si="3">Y109/($Y$4)*100</f>
        <v>15.896810179536343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3337</v>
      </c>
      <c r="Y110" s="127">
        <v>3686</v>
      </c>
      <c r="Z110" s="127"/>
      <c r="AA110" s="127" t="str">
        <f>TEXT(Y110,"###,###")</f>
        <v>3,686</v>
      </c>
      <c r="AB110" s="127"/>
      <c r="AC110" s="127">
        <f t="shared" si="3"/>
        <v>21.416535936319793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5649</v>
      </c>
      <c r="Y111" s="127">
        <v>5922</v>
      </c>
      <c r="Z111" s="127"/>
      <c r="AA111" s="127" t="str">
        <f>TEXT(Y111,"###,###")</f>
        <v>5,922</v>
      </c>
      <c r="AB111" s="127"/>
      <c r="AC111" s="127">
        <f t="shared" si="3"/>
        <v>34.408227296496428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16419</v>
      </c>
      <c r="Y112" s="127">
        <v>17211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765</v>
      </c>
      <c r="U114" s="127">
        <v>730</v>
      </c>
      <c r="V114" s="127">
        <v>731</v>
      </c>
      <c r="W114" s="127">
        <v>756</v>
      </c>
      <c r="X114" s="127">
        <v>686</v>
      </c>
      <c r="Y114" s="127">
        <v>801</v>
      </c>
      <c r="Z114" s="127"/>
      <c r="AA114" s="127" t="str">
        <f>TEXT(Y114,"###,###")</f>
        <v>801</v>
      </c>
      <c r="AB114" s="127"/>
      <c r="AC114" s="127">
        <f>Y114/X114-1</f>
        <v>0.16763848396501468</v>
      </c>
      <c r="AD114" s="127"/>
      <c r="AE114" s="127">
        <f>Y114/T114-1</f>
        <v>4.705882352941182E-2</v>
      </c>
      <c r="AF114" s="127"/>
    </row>
    <row r="115" spans="19:32" x14ac:dyDescent="0.25">
      <c r="S115" s="127" t="s">
        <v>104</v>
      </c>
      <c r="T115" s="127">
        <v>1022</v>
      </c>
      <c r="U115" s="127">
        <v>1004</v>
      </c>
      <c r="V115" s="127">
        <v>1018</v>
      </c>
      <c r="W115" s="127">
        <v>1014</v>
      </c>
      <c r="X115" s="127">
        <v>1050</v>
      </c>
      <c r="Y115" s="127">
        <v>1155</v>
      </c>
      <c r="Z115" s="127"/>
      <c r="AA115" s="127" t="str">
        <f>TEXT(Y115,"###,###")</f>
        <v>1,155</v>
      </c>
      <c r="AB115" s="127"/>
      <c r="AC115" s="127">
        <f>Y115/X115-1</f>
        <v>0.10000000000000009</v>
      </c>
      <c r="AD115" s="127"/>
      <c r="AE115" s="127">
        <f>Y115/T115-1</f>
        <v>0.13013698630136994</v>
      </c>
      <c r="AF115" s="127"/>
    </row>
    <row r="116" spans="19:32" x14ac:dyDescent="0.25">
      <c r="S116" s="127" t="s">
        <v>56</v>
      </c>
      <c r="T116" s="127">
        <v>1787</v>
      </c>
      <c r="U116" s="127">
        <v>1734</v>
      </c>
      <c r="V116" s="127">
        <v>1749</v>
      </c>
      <c r="W116" s="127">
        <v>1770</v>
      </c>
      <c r="X116" s="127">
        <v>1736</v>
      </c>
      <c r="Y116" s="127">
        <v>1956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44.49</v>
      </c>
      <c r="V118" s="127">
        <v>41.67</v>
      </c>
      <c r="W118" s="127">
        <v>43.89</v>
      </c>
      <c r="X118" s="127">
        <v>44.89</v>
      </c>
      <c r="Y118" s="127">
        <v>43.01</v>
      </c>
      <c r="Z118" s="127"/>
      <c r="AA118" s="127" t="str">
        <f>TEXT(Y118,"##.0")</f>
        <v>43.0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9013</v>
      </c>
      <c r="V120" s="127">
        <v>8987</v>
      </c>
      <c r="W120" s="127">
        <v>8990</v>
      </c>
      <c r="X120" s="127">
        <v>9124</v>
      </c>
      <c r="Y120" s="127">
        <v>9446</v>
      </c>
      <c r="Z120" s="127"/>
      <c r="AA120" s="127" t="str">
        <f>TEXT(Y120,"###,###")</f>
        <v>9,446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1662</v>
      </c>
      <c r="V121" s="127">
        <v>1606</v>
      </c>
      <c r="W121" s="127">
        <v>1575</v>
      </c>
      <c r="X121" s="127">
        <v>1529</v>
      </c>
      <c r="Y121" s="127">
        <v>1576</v>
      </c>
      <c r="Z121" s="127"/>
      <c r="AA121" s="127" t="str">
        <f t="shared" ref="AA121:AA128" si="4">TEXT(Y121,"###,###")</f>
        <v>1,576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1110</v>
      </c>
      <c r="V122" s="127">
        <v>1119</v>
      </c>
      <c r="W122" s="127">
        <v>1142</v>
      </c>
      <c r="X122" s="127">
        <v>1038</v>
      </c>
      <c r="Y122" s="127">
        <v>1132</v>
      </c>
      <c r="Z122" s="127"/>
      <c r="AA122" s="127" t="str">
        <f t="shared" si="4"/>
        <v>1,132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10123</v>
      </c>
      <c r="V124" s="127">
        <v>10106</v>
      </c>
      <c r="W124" s="127">
        <v>10132</v>
      </c>
      <c r="X124" s="127">
        <v>10162</v>
      </c>
      <c r="Y124" s="127">
        <v>10578</v>
      </c>
      <c r="Z124" s="127"/>
      <c r="AA124" s="127" t="str">
        <f t="shared" si="4"/>
        <v>10,578</v>
      </c>
      <c r="AB124" s="127"/>
      <c r="AC124" s="127">
        <f>Y124/$Y$7*100</f>
        <v>87.033075530689487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2772</v>
      </c>
      <c r="V125" s="127">
        <v>2725</v>
      </c>
      <c r="W125" s="127">
        <v>2717</v>
      </c>
      <c r="X125" s="127">
        <v>2567</v>
      </c>
      <c r="Y125" s="127">
        <v>2708</v>
      </c>
      <c r="Z125" s="127"/>
      <c r="AA125" s="127" t="str">
        <f t="shared" si="4"/>
        <v>2,708</v>
      </c>
      <c r="AB125" s="127"/>
      <c r="AC125" s="127">
        <f>Y125/$Y$7*100</f>
        <v>22.280730623662993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6208</v>
      </c>
      <c r="V127" s="127">
        <v>6175</v>
      </c>
      <c r="W127" s="127">
        <v>6207</v>
      </c>
      <c r="X127" s="127">
        <v>6182</v>
      </c>
      <c r="Y127" s="127">
        <v>6433</v>
      </c>
      <c r="Z127" s="127"/>
      <c r="AA127" s="127" t="str">
        <f t="shared" si="4"/>
        <v>6,433</v>
      </c>
      <c r="AB127" s="127"/>
      <c r="AC127" s="127">
        <f>Y127/$Y$7*100</f>
        <v>52.92907684712852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5579</v>
      </c>
      <c r="V128" s="127">
        <v>5542</v>
      </c>
      <c r="W128" s="127">
        <v>5503</v>
      </c>
      <c r="X128" s="127">
        <v>5520</v>
      </c>
      <c r="Y128" s="127">
        <v>5721</v>
      </c>
      <c r="Z128" s="127"/>
      <c r="AA128" s="127" t="str">
        <f t="shared" si="4"/>
        <v>5,721</v>
      </c>
      <c r="AB128" s="127"/>
      <c r="AC128" s="127">
        <f>Y128/$Y$7*100</f>
        <v>47.07092315287148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14B921C8-0376-448D-A3B2-9EA414C067B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53A09730-6F7A-4F26-B5F0-73CD91538C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C7426710-1C09-4422-BFD4-E7F6AD71608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FC2857B2-0009-499E-ACEE-619C8F443AC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Corangamite</v>
      </c>
      <c r="T1" s="127"/>
      <c r="U1" s="127"/>
      <c r="V1" s="127"/>
      <c r="W1" s="127"/>
      <c r="X1" s="127"/>
      <c r="Y1" s="127" t="str">
        <f>Y3</f>
        <v>8.17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128</v>
      </c>
      <c r="V3" s="127"/>
      <c r="W3" s="127"/>
      <c r="X3" s="127"/>
      <c r="Y3" s="127" t="s">
        <v>231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8.17'!$Y$3&amp;" "&amp;'Table 8.17'!$U$3&amp;", "&amp;'State data for spotlight'!$C$3&amp;", "&amp;'Table 8.17'!$Y$2</f>
        <v>Table 8.17 Corangamite,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11585</v>
      </c>
      <c r="U4" s="129">
        <v>11226</v>
      </c>
      <c r="V4" s="129">
        <v>11586</v>
      </c>
      <c r="W4" s="129">
        <v>11815</v>
      </c>
      <c r="X4" s="129">
        <v>11676</v>
      </c>
      <c r="Y4" s="129">
        <v>12184</v>
      </c>
      <c r="Z4" s="127"/>
      <c r="AA4" s="127" t="str">
        <f>TEXT(Y4,"###,###")</f>
        <v>12,184</v>
      </c>
      <c r="AB4" s="127"/>
      <c r="AC4" s="127">
        <f t="shared" ref="AC4:AC9" si="0">Y4/X4-1</f>
        <v>4.3508050702295353E-2</v>
      </c>
      <c r="AD4" s="127"/>
      <c r="AE4" s="127">
        <f>Y4/T4-1</f>
        <v>5.1704790677600254E-2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6048</v>
      </c>
      <c r="U5" s="129">
        <v>5919</v>
      </c>
      <c r="V5" s="129">
        <v>5982</v>
      </c>
      <c r="W5" s="129">
        <v>6051</v>
      </c>
      <c r="X5" s="129">
        <v>5945</v>
      </c>
      <c r="Y5" s="129">
        <v>6212</v>
      </c>
      <c r="Z5" s="127"/>
      <c r="AA5" s="127" t="str">
        <f>TEXT(Y5,"###,###")</f>
        <v>6,212</v>
      </c>
      <c r="AB5" s="127"/>
      <c r="AC5" s="127">
        <f t="shared" si="0"/>
        <v>4.491169049621524E-2</v>
      </c>
      <c r="AD5" s="127"/>
      <c r="AE5" s="127">
        <f t="shared" ref="AE5:AE9" si="1">Y5/T5-1</f>
        <v>2.7116402116402094E-2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5536</v>
      </c>
      <c r="U6" s="129">
        <v>5309</v>
      </c>
      <c r="V6" s="129">
        <v>5604</v>
      </c>
      <c r="W6" s="129">
        <v>5764</v>
      </c>
      <c r="X6" s="129">
        <v>5730</v>
      </c>
      <c r="Y6" s="129">
        <v>5972</v>
      </c>
      <c r="Z6" s="127"/>
      <c r="AA6" s="127" t="str">
        <f>TEXT(Y6,"###,###")</f>
        <v>5,972</v>
      </c>
      <c r="AB6" s="127"/>
      <c r="AC6" s="127">
        <f t="shared" si="0"/>
        <v>4.2233856893542754E-2</v>
      </c>
      <c r="AD6" s="127"/>
      <c r="AE6" s="127">
        <f t="shared" si="1"/>
        <v>7.8757225433526035E-2</v>
      </c>
      <c r="AF6" s="127"/>
    </row>
    <row r="7" spans="1:32" ht="16.5" customHeight="1" thickBot="1" x14ac:dyDescent="0.3">
      <c r="A7" s="46" t="str">
        <f>"QUICK STATS for "&amp;'Table 8.17'!Y2&amp;"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8103</v>
      </c>
      <c r="U7" s="129">
        <v>8047</v>
      </c>
      <c r="V7" s="129">
        <v>8202</v>
      </c>
      <c r="W7" s="129">
        <v>8259</v>
      </c>
      <c r="X7" s="129">
        <v>8100</v>
      </c>
      <c r="Y7" s="129">
        <v>8369</v>
      </c>
      <c r="Z7" s="127"/>
      <c r="AA7" s="127" t="str">
        <f>TEXT(Y7,"###,###")</f>
        <v>8,369</v>
      </c>
      <c r="AB7" s="127"/>
      <c r="AC7" s="127">
        <f t="shared" si="0"/>
        <v>3.3209876543209838E-2</v>
      </c>
      <c r="AD7" s="127"/>
      <c r="AE7" s="127">
        <f t="shared" si="1"/>
        <v>3.2827347895840964E-2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12,184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8.17'!AA7</f>
        <v>8,369</v>
      </c>
      <c r="P8" s="51"/>
      <c r="S8" s="127" t="s">
        <v>96</v>
      </c>
      <c r="T8" s="127">
        <v>25789.53</v>
      </c>
      <c r="U8" s="127">
        <v>27670.63</v>
      </c>
      <c r="V8" s="127">
        <v>27923.79</v>
      </c>
      <c r="W8" s="127">
        <v>28898.33</v>
      </c>
      <c r="X8" s="127">
        <v>30050.41</v>
      </c>
      <c r="Y8" s="127">
        <v>30468</v>
      </c>
      <c r="Z8" s="127"/>
      <c r="AA8" s="127" t="str">
        <f>TEXT(Y8,"$###,###")</f>
        <v>$30,468</v>
      </c>
      <c r="AB8" s="127"/>
      <c r="AC8" s="127">
        <f t="shared" si="0"/>
        <v>1.3896316223306115E-2</v>
      </c>
      <c r="AD8" s="127"/>
      <c r="AE8" s="127">
        <f t="shared" si="1"/>
        <v>0.18140966508501721</v>
      </c>
      <c r="AF8" s="127"/>
    </row>
    <row r="9" spans="1:32" x14ac:dyDescent="0.25">
      <c r="A9" s="55" t="s">
        <v>17</v>
      </c>
      <c r="B9" s="56"/>
      <c r="C9" s="57"/>
      <c r="D9" s="58">
        <f>'Table 8.17'!AC104</f>
        <v>64.732435981615239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53.38750149360736</v>
      </c>
      <c r="P9" s="59" t="s">
        <v>97</v>
      </c>
      <c r="S9" s="127" t="s">
        <v>9</v>
      </c>
      <c r="T9" s="127">
        <v>301335792</v>
      </c>
      <c r="U9" s="127">
        <v>272152701</v>
      </c>
      <c r="V9" s="127">
        <v>340103864</v>
      </c>
      <c r="W9" s="127">
        <v>351255543</v>
      </c>
      <c r="X9" s="127">
        <v>327052656</v>
      </c>
      <c r="Y9" s="127">
        <v>347414837</v>
      </c>
      <c r="Z9" s="127"/>
      <c r="AA9" s="127" t="str">
        <f>TEXT(Y9/1000000,"$#,###.0")&amp;" mil"</f>
        <v>$347.4 mil</v>
      </c>
      <c r="AB9" s="127"/>
      <c r="AC9" s="127">
        <f t="shared" si="0"/>
        <v>6.2259641150873346E-2</v>
      </c>
      <c r="AD9" s="127"/>
      <c r="AE9" s="127">
        <f t="shared" si="1"/>
        <v>0.15291593704872608</v>
      </c>
      <c r="AF9" s="127"/>
    </row>
    <row r="10" spans="1:32" x14ac:dyDescent="0.25">
      <c r="A10" s="55" t="s">
        <v>20</v>
      </c>
      <c r="B10" s="56"/>
      <c r="C10" s="57"/>
      <c r="D10" s="58">
        <f>'Table 8.17'!AC105</f>
        <v>16.899212081418252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46.61249850639264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79.292627554068588</v>
      </c>
      <c r="P11" s="59" t="s">
        <v>97</v>
      </c>
      <c r="S11" s="127" t="s">
        <v>32</v>
      </c>
      <c r="T11" s="129">
        <v>8765</v>
      </c>
      <c r="U11" s="129">
        <v>8525</v>
      </c>
      <c r="V11" s="129">
        <v>8806</v>
      </c>
      <c r="W11" s="129">
        <v>9089</v>
      </c>
      <c r="X11" s="129">
        <v>9060</v>
      </c>
      <c r="Y11" s="129">
        <v>9497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8.17'!AC108</f>
        <v>20.100131319763626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32.106583821245074</v>
      </c>
      <c r="P12" s="59" t="s">
        <v>97</v>
      </c>
      <c r="S12" s="127" t="s">
        <v>33</v>
      </c>
      <c r="T12" s="129">
        <v>2817</v>
      </c>
      <c r="U12" s="129">
        <v>2703</v>
      </c>
      <c r="V12" s="129">
        <v>2780</v>
      </c>
      <c r="W12" s="129">
        <v>2726</v>
      </c>
      <c r="X12" s="129">
        <v>2611</v>
      </c>
      <c r="Y12" s="129">
        <v>2687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8.17'!AC109</f>
        <v>18.319107025607355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8.17'!AA118</f>
        <v>44.3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8.17'!AC110</f>
        <v>19.591267235718977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17.170510216274344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8.17'!AC111</f>
        <v>23.621142481943533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82.829489783725649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1926</v>
      </c>
      <c r="Z15" s="127"/>
      <c r="AA15" s="130">
        <f t="shared" ref="AA15:AA34" si="2">IF(Y15="np",0,Y15/$Y$34)</f>
        <v>0.15807616546290218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76</v>
      </c>
      <c r="Z16" s="127"/>
      <c r="AA16" s="130">
        <f t="shared" si="2"/>
        <v>6.2376887721602098E-3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718</v>
      </c>
      <c r="Z17" s="127"/>
      <c r="AA17" s="130">
        <f t="shared" si="2"/>
        <v>5.8929743926460935E-2</v>
      </c>
      <c r="AB17" s="127"/>
      <c r="AC17" s="127"/>
      <c r="AD17" s="127"/>
      <c r="AE17" s="127"/>
      <c r="AF17" s="127"/>
    </row>
    <row r="18" spans="1:32" x14ac:dyDescent="0.25">
      <c r="A18" s="85" t="str">
        <f>'Table 8.17'!$S$1&amp;" ("&amp;'Table 8.17'!$T$2&amp;" to "&amp;'Table 8.17'!$Y$2&amp;")"</f>
        <v>Corangamite (2011-12 to 2016-17)</v>
      </c>
      <c r="B18" s="85"/>
      <c r="C18" s="85"/>
      <c r="D18" s="85"/>
      <c r="E18" s="85"/>
      <c r="F18" s="85"/>
      <c r="G18" s="85" t="str">
        <f>'Table 8.17'!$S$1&amp;" ("&amp;'Table 8.17'!$T$2&amp;" to "&amp;'Table 8.17'!$Y$2&amp;")"</f>
        <v>Corangamite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78</v>
      </c>
      <c r="Z18" s="127"/>
      <c r="AA18" s="130">
        <f t="shared" si="2"/>
        <v>6.4018384766907415E-3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502</v>
      </c>
      <c r="Z19" s="127"/>
      <c r="AA19" s="130">
        <f t="shared" si="2"/>
        <v>4.1201575837163495E-2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357</v>
      </c>
      <c r="Z20" s="127"/>
      <c r="AA20" s="130">
        <f t="shared" si="2"/>
        <v>2.9300722258699934E-2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974</v>
      </c>
      <c r="Z21" s="127"/>
      <c r="AA21" s="130">
        <f t="shared" si="2"/>
        <v>7.9940906106369003E-2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633</v>
      </c>
      <c r="Z22" s="127"/>
      <c r="AA22" s="130">
        <f t="shared" si="2"/>
        <v>5.1953381483913326E-2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398</v>
      </c>
      <c r="Z23" s="127"/>
      <c r="AA23" s="130">
        <f t="shared" si="2"/>
        <v>3.2665791201575839E-2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46</v>
      </c>
      <c r="Z24" s="127"/>
      <c r="AA24" s="130">
        <f t="shared" si="2"/>
        <v>3.7754432042022322E-3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226</v>
      </c>
      <c r="Z25" s="127"/>
      <c r="AA25" s="130">
        <f t="shared" si="2"/>
        <v>1.8548916611950097E-2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160</v>
      </c>
      <c r="Z26" s="127"/>
      <c r="AA26" s="130">
        <f t="shared" si="2"/>
        <v>1.3131976362442548E-2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387</v>
      </c>
      <c r="Z27" s="127"/>
      <c r="AA27" s="130">
        <f t="shared" si="2"/>
        <v>3.1762967826657912E-2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526</v>
      </c>
      <c r="Z28" s="127"/>
      <c r="AA28" s="130">
        <f t="shared" si="2"/>
        <v>4.3171372291529876E-2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523</v>
      </c>
      <c r="Z29" s="127"/>
      <c r="AA29" s="130">
        <f t="shared" si="2"/>
        <v>4.2925147734734076E-2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802</v>
      </c>
      <c r="Z30" s="127"/>
      <c r="AA30" s="130">
        <f t="shared" si="2"/>
        <v>6.5824031516743264E-2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8.17'!Y2&amp;")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1172</v>
      </c>
      <c r="Z31" s="127"/>
      <c r="AA31" s="130">
        <f t="shared" si="2"/>
        <v>9.6191726854891663E-2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212</v>
      </c>
      <c r="Z32" s="127"/>
      <c r="AA32" s="130">
        <f t="shared" si="2"/>
        <v>1.7399868680236377E-2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211</v>
      </c>
      <c r="Z33" s="127"/>
      <c r="AA33" s="130">
        <f t="shared" si="2"/>
        <v>1.731779382797111E-2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12184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6795</v>
      </c>
      <c r="U37" s="127">
        <v>6827</v>
      </c>
      <c r="V37" s="127">
        <v>6918</v>
      </c>
      <c r="W37" s="127">
        <v>6871</v>
      </c>
      <c r="X37" s="127">
        <v>6746</v>
      </c>
      <c r="Y37" s="127">
        <v>6932</v>
      </c>
      <c r="Z37" s="127"/>
      <c r="AA37" s="127" t="str">
        <f>TEXT(Y37,"###,###")</f>
        <v>6,932</v>
      </c>
      <c r="AB37" s="127"/>
      <c r="AC37" s="127">
        <f>Y37/X37-1</f>
        <v>2.7571894455973966E-2</v>
      </c>
      <c r="AD37" s="127"/>
      <c r="AE37" s="127">
        <f>Y37/T37-1</f>
        <v>2.0161883738042619E-2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1309</v>
      </c>
      <c r="U38" s="127">
        <v>1213</v>
      </c>
      <c r="V38" s="127">
        <v>1283</v>
      </c>
      <c r="W38" s="127">
        <v>1387</v>
      </c>
      <c r="X38" s="127">
        <v>1351</v>
      </c>
      <c r="Y38" s="127">
        <v>1437</v>
      </c>
      <c r="Z38" s="127"/>
      <c r="AA38" s="127" t="str">
        <f>TEXT(Y38,"###,###")</f>
        <v>1,437</v>
      </c>
      <c r="AB38" s="127"/>
      <c r="AC38" s="127">
        <f>Y38/X38-1</f>
        <v>6.3656550703182768E-2</v>
      </c>
      <c r="AD38" s="127"/>
      <c r="AE38" s="127">
        <f>Y38/T38-1</f>
        <v>9.7784568372803582E-2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8104</v>
      </c>
      <c r="U40" s="127">
        <v>8040</v>
      </c>
      <c r="V40" s="127">
        <v>8201</v>
      </c>
      <c r="W40" s="127">
        <v>8258</v>
      </c>
      <c r="X40" s="127">
        <v>8097</v>
      </c>
      <c r="Y40" s="127">
        <v>8369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82.829489783725649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17.170510216274344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4</v>
      </c>
      <c r="Y44" s="129">
        <v>6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138</v>
      </c>
      <c r="Y45" s="129">
        <v>153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471</v>
      </c>
      <c r="Y46" s="129">
        <v>515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593</v>
      </c>
      <c r="Y47" s="129">
        <v>599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497</v>
      </c>
      <c r="Y48" s="129">
        <v>580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8.17'!S1&amp;" ("&amp;'Table 8.17'!Y2&amp;") *"</f>
        <v>Number of jobs by age and sex of job holders in Corangamite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453</v>
      </c>
      <c r="Y49" s="129">
        <v>480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427</v>
      </c>
      <c r="Y50" s="129">
        <v>442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476</v>
      </c>
      <c r="Y51" s="129">
        <v>480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615</v>
      </c>
      <c r="Y52" s="129">
        <v>555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641</v>
      </c>
      <c r="Y53" s="129">
        <v>653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589</v>
      </c>
      <c r="Y54" s="129">
        <v>612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458</v>
      </c>
      <c r="Y55" s="129">
        <v>483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273</v>
      </c>
      <c r="Y56" s="129">
        <v>315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157</v>
      </c>
      <c r="Y57" s="129">
        <v>174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86</v>
      </c>
      <c r="Y58" s="129">
        <v>89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36</v>
      </c>
      <c r="Y59" s="129">
        <v>44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29</v>
      </c>
      <c r="Y60" s="129">
        <v>33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5947</v>
      </c>
      <c r="Y61" s="129">
        <v>6212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0</v>
      </c>
      <c r="Y63" s="129">
        <v>0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8.17'!S1&amp;" ("&amp;'Table 8.17'!Y2&amp;") *"</f>
        <v>Number of employed persons per occupation of main job by sex in Corangamite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146</v>
      </c>
      <c r="Y64" s="129">
        <v>168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464</v>
      </c>
      <c r="Y65" s="129">
        <v>479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532</v>
      </c>
      <c r="Y66" s="129">
        <v>583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459</v>
      </c>
      <c r="Y67" s="129">
        <v>439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413</v>
      </c>
      <c r="Y68" s="129">
        <v>429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439</v>
      </c>
      <c r="Y69" s="129">
        <v>448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541</v>
      </c>
      <c r="Y70" s="129">
        <v>507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608</v>
      </c>
      <c r="Y71" s="129">
        <v>643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633</v>
      </c>
      <c r="Y72" s="129">
        <v>670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612</v>
      </c>
      <c r="Y73" s="129">
        <v>675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414</v>
      </c>
      <c r="Y74" s="129">
        <v>444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209</v>
      </c>
      <c r="Y75" s="129">
        <v>215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117</v>
      </c>
      <c r="Y76" s="129">
        <v>134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62</v>
      </c>
      <c r="Y77" s="129">
        <v>65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36</v>
      </c>
      <c r="Y78" s="129">
        <v>37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28</v>
      </c>
      <c r="Y79" s="129">
        <v>33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5728</v>
      </c>
      <c r="Y80" s="129">
        <v>5972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8.17'!S1</f>
        <v>Corangamite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355</v>
      </c>
      <c r="Y83" s="129">
        <v>387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260</v>
      </c>
      <c r="Y84" s="129">
        <v>255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8.17'!AA4</f>
        <v>12,184</v>
      </c>
      <c r="D85" s="99">
        <f>'Table 8.17'!AC4</f>
        <v>4.3508050702295353E-2</v>
      </c>
      <c r="E85" s="100">
        <f>'Table 8.17'!AC4</f>
        <v>4.3508050702295353E-2</v>
      </c>
      <c r="F85" s="99">
        <f>'Table 8.17'!AE4</f>
        <v>5.1704790677600254E-2</v>
      </c>
      <c r="G85" s="100">
        <f>'Table 8.17'!AE4</f>
        <v>5.1704790677600254E-2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580</v>
      </c>
      <c r="Y85" s="129">
        <v>600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8.17'!AA5</f>
        <v>6,212</v>
      </c>
      <c r="D86" s="99">
        <f>'Table 8.17'!AC5</f>
        <v>4.491169049621524E-2</v>
      </c>
      <c r="E86" s="100">
        <f>'Table 8.17'!AC5</f>
        <v>4.491169049621524E-2</v>
      </c>
      <c r="F86" s="99">
        <f>'Table 8.17'!AE5</f>
        <v>2.7116402116402094E-2</v>
      </c>
      <c r="G86" s="100">
        <f>'Table 8.17'!AE5</f>
        <v>2.7116402116402094E-2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113</v>
      </c>
      <c r="Y86" s="129">
        <v>121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8.17'!AA6</f>
        <v>5,972</v>
      </c>
      <c r="D87" s="99">
        <f>'Table 8.17'!AC6</f>
        <v>4.2233856893542754E-2</v>
      </c>
      <c r="E87" s="100">
        <f>'Table 8.17'!AC6</f>
        <v>4.2233856893542754E-2</v>
      </c>
      <c r="F87" s="99">
        <f>'Table 8.17'!AE6</f>
        <v>7.8757225433526035E-2</v>
      </c>
      <c r="G87" s="100">
        <f>'Table 8.17'!AE6</f>
        <v>7.8757225433526035E-2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89</v>
      </c>
      <c r="Y87" s="129">
        <v>95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8.17'!AA7</f>
        <v>8,369</v>
      </c>
      <c r="D88" s="99">
        <f>'Table 8.17'!AC7</f>
        <v>3.3209876543209838E-2</v>
      </c>
      <c r="E88" s="100">
        <f>'Table 8.17'!AC7</f>
        <v>3.3209876543209838E-2</v>
      </c>
      <c r="F88" s="99">
        <f>'Table 8.17'!AE7</f>
        <v>3.2827347895840964E-2</v>
      </c>
      <c r="G88" s="100">
        <f>'Table 8.17'!AE7</f>
        <v>3.2827347895840964E-2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168</v>
      </c>
      <c r="Y88" s="129">
        <v>172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8.17'!AA37</f>
        <v>6,932</v>
      </c>
      <c r="D89" s="99">
        <f>'Table 8.17'!AC37</f>
        <v>2.7571894455973966E-2</v>
      </c>
      <c r="E89" s="100">
        <f>'Table 8.17'!AC37</f>
        <v>2.7571894455973966E-2</v>
      </c>
      <c r="F89" s="99">
        <f>'Table 8.17'!AE37</f>
        <v>2.0161883738042619E-2</v>
      </c>
      <c r="G89" s="100">
        <f>'Table 8.17'!AE37</f>
        <v>2.0161883738042619E-2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463</v>
      </c>
      <c r="Y89" s="129">
        <v>502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8.17'!AA38</f>
        <v>1,437</v>
      </c>
      <c r="D90" s="99">
        <f>'Table 8.17'!AC38</f>
        <v>6.3656550703182768E-2</v>
      </c>
      <c r="E90" s="100">
        <f>'Table 8.17'!AC38</f>
        <v>6.3656550703182768E-2</v>
      </c>
      <c r="F90" s="99">
        <f>'Table 8.17'!AE38</f>
        <v>9.7784568372803582E-2</v>
      </c>
      <c r="G90" s="100">
        <f>'Table 8.17'!AE38</f>
        <v>9.7784568372803582E-2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810</v>
      </c>
      <c r="Y90" s="129">
        <v>849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8.17'!AA114</f>
        <v>581</v>
      </c>
      <c r="D91" s="99">
        <f>'Table 8.17'!AC114</f>
        <v>6.2157221206581292E-2</v>
      </c>
      <c r="E91" s="100">
        <f>'Table 8.17'!AC114</f>
        <v>6.2157221206581292E-2</v>
      </c>
      <c r="F91" s="99">
        <f>'Table 8.17'!AE114</f>
        <v>3.9355992844364973E-2</v>
      </c>
      <c r="G91" s="100">
        <f>'Table 8.17'!AE114</f>
        <v>3.9355992844364973E-2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4322</v>
      </c>
      <c r="Y91" s="129">
        <v>4468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8.17'!AA115</f>
        <v>856</v>
      </c>
      <c r="D92" s="99">
        <f>'Table 8.17'!AC115</f>
        <v>6.0718711276332105E-2</v>
      </c>
      <c r="E92" s="100">
        <f>'Table 8.17'!AC115</f>
        <v>6.0718711276332105E-2</v>
      </c>
      <c r="F92" s="99">
        <f>'Table 8.17'!AE115</f>
        <v>0.14438502673796783</v>
      </c>
      <c r="G92" s="100">
        <f>'Table 8.17'!AE115</f>
        <v>0.14438502673796783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8.17'!AA8</f>
        <v>$30,468</v>
      </c>
      <c r="D93" s="99">
        <f>'Table 8.17'!AC8</f>
        <v>1.3896316223306115E-2</v>
      </c>
      <c r="E93" s="100">
        <f>'Table 8.17'!AC8</f>
        <v>1.3896316223306115E-2</v>
      </c>
      <c r="F93" s="99">
        <f>'Table 8.17'!AE8</f>
        <v>0.18140966508501721</v>
      </c>
      <c r="G93" s="100">
        <f>'Table 8.17'!AE8</f>
        <v>0.18140966508501721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195</v>
      </c>
      <c r="Y93" s="129">
        <v>209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8.17'!AA9</f>
        <v>$347.4 mil</v>
      </c>
      <c r="D94" s="99">
        <f>'Table 8.17'!AC9</f>
        <v>6.2259641150873346E-2</v>
      </c>
      <c r="E94" s="100">
        <f>'Table 8.17'!AC9</f>
        <v>6.2259641150873346E-2</v>
      </c>
      <c r="F94" s="99">
        <f>'Table 8.17'!AE9</f>
        <v>0.15291593704872608</v>
      </c>
      <c r="G94" s="100">
        <f>'Table 8.17'!AE9</f>
        <v>0.15291593704872608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639</v>
      </c>
      <c r="Y94" s="129">
        <v>671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113</v>
      </c>
      <c r="Y95" s="129">
        <v>115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472</v>
      </c>
      <c r="Y96" s="129">
        <v>500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436</v>
      </c>
      <c r="Y97" s="129">
        <v>449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354</v>
      </c>
      <c r="Y98" s="129">
        <v>381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35</v>
      </c>
      <c r="Y99" s="129">
        <v>33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401</v>
      </c>
      <c r="Y100" s="129">
        <v>426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3782</v>
      </c>
      <c r="Y101" s="129">
        <v>3901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7296</v>
      </c>
      <c r="Y104" s="127">
        <v>7887</v>
      </c>
      <c r="Z104" s="127"/>
      <c r="AA104" s="127" t="str">
        <f>TEXT(Y104,"###,###")</f>
        <v>7,887</v>
      </c>
      <c r="AB104" s="127"/>
      <c r="AC104" s="127">
        <f>Y104/($Y$4)*100</f>
        <v>64.732435981615239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2059</v>
      </c>
      <c r="Y105" s="127">
        <v>2059</v>
      </c>
      <c r="Z105" s="127"/>
      <c r="AA105" s="127" t="str">
        <f>TEXT(Y105,"###,###")</f>
        <v>2,059</v>
      </c>
      <c r="AB105" s="127"/>
      <c r="AC105" s="127">
        <f>Y105/($Y$4)*100</f>
        <v>16.899212081418252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9355</v>
      </c>
      <c r="Y106" s="127">
        <v>9946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2276</v>
      </c>
      <c r="Y108" s="127">
        <v>2449</v>
      </c>
      <c r="Z108" s="127"/>
      <c r="AA108" s="127" t="str">
        <f>TEXT(Y108,"###,###")</f>
        <v>2,449</v>
      </c>
      <c r="AB108" s="127"/>
      <c r="AC108" s="127">
        <f>Y108/($Y$4)*100</f>
        <v>20.100131319763626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2166</v>
      </c>
      <c r="Y109" s="127">
        <v>2232</v>
      </c>
      <c r="Z109" s="127"/>
      <c r="AA109" s="127" t="str">
        <f>TEXT(Y109,"###,###")</f>
        <v>2,232</v>
      </c>
      <c r="AB109" s="127"/>
      <c r="AC109" s="127">
        <f t="shared" ref="AC109:AC111" si="3">Y109/($Y$4)*100</f>
        <v>18.319107025607355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2062</v>
      </c>
      <c r="Y110" s="127">
        <v>2387</v>
      </c>
      <c r="Z110" s="127"/>
      <c r="AA110" s="127" t="str">
        <f>TEXT(Y110,"###,###")</f>
        <v>2,387</v>
      </c>
      <c r="AB110" s="127"/>
      <c r="AC110" s="127">
        <f t="shared" si="3"/>
        <v>19.591267235718977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2842</v>
      </c>
      <c r="Y111" s="127">
        <v>2878</v>
      </c>
      <c r="Z111" s="127"/>
      <c r="AA111" s="127" t="str">
        <f>TEXT(Y111,"###,###")</f>
        <v>2,878</v>
      </c>
      <c r="AB111" s="127"/>
      <c r="AC111" s="127">
        <f t="shared" si="3"/>
        <v>23.621142481943533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11676</v>
      </c>
      <c r="Y112" s="127">
        <v>12184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559</v>
      </c>
      <c r="U114" s="127">
        <v>537</v>
      </c>
      <c r="V114" s="127">
        <v>546</v>
      </c>
      <c r="W114" s="127">
        <v>569</v>
      </c>
      <c r="X114" s="127">
        <v>547</v>
      </c>
      <c r="Y114" s="127">
        <v>581</v>
      </c>
      <c r="Z114" s="127"/>
      <c r="AA114" s="127" t="str">
        <f>TEXT(Y114,"###,###")</f>
        <v>581</v>
      </c>
      <c r="AB114" s="127"/>
      <c r="AC114" s="127">
        <f>Y114/X114-1</f>
        <v>6.2157221206581292E-2</v>
      </c>
      <c r="AD114" s="127"/>
      <c r="AE114" s="127">
        <f>Y114/T114-1</f>
        <v>3.9355992844364973E-2</v>
      </c>
      <c r="AF114" s="127"/>
    </row>
    <row r="115" spans="19:32" x14ac:dyDescent="0.25">
      <c r="S115" s="127" t="s">
        <v>104</v>
      </c>
      <c r="T115" s="127">
        <v>748</v>
      </c>
      <c r="U115" s="127">
        <v>679</v>
      </c>
      <c r="V115" s="127">
        <v>733</v>
      </c>
      <c r="W115" s="127">
        <v>816</v>
      </c>
      <c r="X115" s="127">
        <v>807</v>
      </c>
      <c r="Y115" s="127">
        <v>856</v>
      </c>
      <c r="Z115" s="127"/>
      <c r="AA115" s="127" t="str">
        <f>TEXT(Y115,"###,###")</f>
        <v>856</v>
      </c>
      <c r="AB115" s="127"/>
      <c r="AC115" s="127">
        <f>Y115/X115-1</f>
        <v>6.0718711276332105E-2</v>
      </c>
      <c r="AD115" s="127"/>
      <c r="AE115" s="127">
        <f>Y115/T115-1</f>
        <v>0.14438502673796783</v>
      </c>
      <c r="AF115" s="127"/>
    </row>
    <row r="116" spans="19:32" x14ac:dyDescent="0.25">
      <c r="S116" s="127" t="s">
        <v>56</v>
      </c>
      <c r="T116" s="127">
        <v>1307</v>
      </c>
      <c r="U116" s="127">
        <v>1216</v>
      </c>
      <c r="V116" s="127">
        <v>1279</v>
      </c>
      <c r="W116" s="127">
        <v>1385</v>
      </c>
      <c r="X116" s="127">
        <v>1354</v>
      </c>
      <c r="Y116" s="127">
        <v>1437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41.62</v>
      </c>
      <c r="V118" s="127">
        <v>44.01</v>
      </c>
      <c r="W118" s="127">
        <v>41.12</v>
      </c>
      <c r="X118" s="127">
        <v>41.19</v>
      </c>
      <c r="Y118" s="127">
        <v>44.33</v>
      </c>
      <c r="Z118" s="127"/>
      <c r="AA118" s="127" t="str">
        <f>TEXT(Y118,"##.0")</f>
        <v>44.3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5346</v>
      </c>
      <c r="V120" s="127">
        <v>5420</v>
      </c>
      <c r="W120" s="127">
        <v>5531</v>
      </c>
      <c r="X120" s="127">
        <v>5488</v>
      </c>
      <c r="Y120" s="127">
        <v>5682</v>
      </c>
      <c r="Z120" s="127"/>
      <c r="AA120" s="127" t="str">
        <f>TEXT(Y120,"###,###")</f>
        <v>5,682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1809</v>
      </c>
      <c r="V121" s="127">
        <v>1844</v>
      </c>
      <c r="W121" s="127">
        <v>1816</v>
      </c>
      <c r="X121" s="127">
        <v>1716</v>
      </c>
      <c r="Y121" s="127">
        <v>1733</v>
      </c>
      <c r="Z121" s="127"/>
      <c r="AA121" s="127" t="str">
        <f t="shared" ref="AA121:AA128" si="4">TEXT(Y121,"###,###")</f>
        <v>1,733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895</v>
      </c>
      <c r="V122" s="127">
        <v>937</v>
      </c>
      <c r="W122" s="127">
        <v>907</v>
      </c>
      <c r="X122" s="127">
        <v>893</v>
      </c>
      <c r="Y122" s="127">
        <v>954</v>
      </c>
      <c r="Z122" s="127"/>
      <c r="AA122" s="127" t="str">
        <f t="shared" si="4"/>
        <v>954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6241</v>
      </c>
      <c r="V124" s="127">
        <v>6357</v>
      </c>
      <c r="W124" s="127">
        <v>6438</v>
      </c>
      <c r="X124" s="127">
        <v>6381</v>
      </c>
      <c r="Y124" s="127">
        <v>6636</v>
      </c>
      <c r="Z124" s="127"/>
      <c r="AA124" s="127" t="str">
        <f t="shared" si="4"/>
        <v>6,636</v>
      </c>
      <c r="AB124" s="127"/>
      <c r="AC124" s="127">
        <f>Y124/$Y$7*100</f>
        <v>79.292627554068588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2704</v>
      </c>
      <c r="V125" s="127">
        <v>2781</v>
      </c>
      <c r="W125" s="127">
        <v>2723</v>
      </c>
      <c r="X125" s="127">
        <v>2609</v>
      </c>
      <c r="Y125" s="127">
        <v>2687</v>
      </c>
      <c r="Z125" s="127"/>
      <c r="AA125" s="127" t="str">
        <f t="shared" si="4"/>
        <v>2,687</v>
      </c>
      <c r="AB125" s="127"/>
      <c r="AC125" s="127">
        <f>Y125/$Y$7*100</f>
        <v>32.106583821245074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4334</v>
      </c>
      <c r="V127" s="127">
        <v>4389</v>
      </c>
      <c r="W127" s="127">
        <v>4417</v>
      </c>
      <c r="X127" s="127">
        <v>4320</v>
      </c>
      <c r="Y127" s="127">
        <v>4468</v>
      </c>
      <c r="Z127" s="127"/>
      <c r="AA127" s="127" t="str">
        <f t="shared" si="4"/>
        <v>4,468</v>
      </c>
      <c r="AB127" s="127"/>
      <c r="AC127" s="127">
        <f>Y127/$Y$7*100</f>
        <v>53.38750149360736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3709</v>
      </c>
      <c r="V128" s="127">
        <v>3814</v>
      </c>
      <c r="W128" s="127">
        <v>3843</v>
      </c>
      <c r="X128" s="127">
        <v>3781</v>
      </c>
      <c r="Y128" s="127">
        <v>3901</v>
      </c>
      <c r="Z128" s="127"/>
      <c r="AA128" s="127" t="str">
        <f t="shared" si="4"/>
        <v>3,901</v>
      </c>
      <c r="AB128" s="127"/>
      <c r="AC128" s="127">
        <f>Y128/$Y$7*100</f>
        <v>46.61249850639264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6E51794A-492A-4834-8DD1-96CD32F48A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7A6A4E0B-9AFD-4532-B038-30037B0C1F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E7CAA92D-290D-4DE9-813C-1AB68063D93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7A2DA0FE-A29F-4AC3-97B2-F7754321C24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7.42578125" style="113" bestFit="1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Darebin</v>
      </c>
      <c r="T1" s="127"/>
      <c r="U1" s="127"/>
      <c r="V1" s="127"/>
      <c r="W1" s="127"/>
      <c r="X1" s="127"/>
      <c r="Y1" s="127" t="str">
        <f>Y3</f>
        <v>8.18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129</v>
      </c>
      <c r="V3" s="127"/>
      <c r="W3" s="127"/>
      <c r="X3" s="127"/>
      <c r="Y3" s="127" t="s">
        <v>232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8.18'!$Y$3&amp;" "&amp;'Table 8.18'!$U$3&amp;", "&amp;'State data for spotlight'!$C$3&amp;", "&amp;'Table 8.18'!$Y$2</f>
        <v>Table 8.18 Darebin,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113039</v>
      </c>
      <c r="U4" s="129">
        <v>114383</v>
      </c>
      <c r="V4" s="129">
        <v>115053</v>
      </c>
      <c r="W4" s="129">
        <v>117835</v>
      </c>
      <c r="X4" s="129">
        <v>120312</v>
      </c>
      <c r="Y4" s="129">
        <v>127510</v>
      </c>
      <c r="Z4" s="127"/>
      <c r="AA4" s="127" t="str">
        <f>TEXT(Y4,"###,###")</f>
        <v>127,510</v>
      </c>
      <c r="AB4" s="127"/>
      <c r="AC4" s="127">
        <f t="shared" ref="AC4:AC9" si="0">Y4/X4-1</f>
        <v>5.9827781102467004E-2</v>
      </c>
      <c r="AD4" s="127"/>
      <c r="AE4" s="127">
        <f>Y4/T4-1</f>
        <v>0.12801776378064211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57574</v>
      </c>
      <c r="U5" s="129">
        <v>57628</v>
      </c>
      <c r="V5" s="129">
        <v>57579</v>
      </c>
      <c r="W5" s="129">
        <v>58725</v>
      </c>
      <c r="X5" s="129">
        <v>59891</v>
      </c>
      <c r="Y5" s="129">
        <v>63602</v>
      </c>
      <c r="Z5" s="127"/>
      <c r="AA5" s="127" t="str">
        <f>TEXT(Y5,"###,###")</f>
        <v>63,602</v>
      </c>
      <c r="AB5" s="127"/>
      <c r="AC5" s="127">
        <f t="shared" si="0"/>
        <v>6.1962565327010832E-2</v>
      </c>
      <c r="AD5" s="127"/>
      <c r="AE5" s="127">
        <f t="shared" ref="AE5:AE9" si="1">Y5/T5-1</f>
        <v>0.10470003821169271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55465</v>
      </c>
      <c r="U6" s="129">
        <v>56750</v>
      </c>
      <c r="V6" s="129">
        <v>57474</v>
      </c>
      <c r="W6" s="129">
        <v>59110</v>
      </c>
      <c r="X6" s="129">
        <v>60421</v>
      </c>
      <c r="Y6" s="129">
        <v>63908</v>
      </c>
      <c r="Z6" s="127"/>
      <c r="AA6" s="127" t="str">
        <f>TEXT(Y6,"###,###")</f>
        <v>63,908</v>
      </c>
      <c r="AB6" s="127"/>
      <c r="AC6" s="127">
        <f t="shared" si="0"/>
        <v>5.7711722745403149E-2</v>
      </c>
      <c r="AD6" s="127"/>
      <c r="AE6" s="127">
        <f t="shared" si="1"/>
        <v>0.15222212205895613</v>
      </c>
      <c r="AF6" s="127"/>
    </row>
    <row r="7" spans="1:32" ht="16.5" customHeight="1" thickBot="1" x14ac:dyDescent="0.3">
      <c r="A7" s="46" t="str">
        <f>"QUICK STATS for "&amp;'Table 8.18'!Y2&amp;"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79584</v>
      </c>
      <c r="U7" s="129">
        <v>80413</v>
      </c>
      <c r="V7" s="129">
        <v>80983</v>
      </c>
      <c r="W7" s="129">
        <v>81980</v>
      </c>
      <c r="X7" s="129">
        <v>83985</v>
      </c>
      <c r="Y7" s="129">
        <v>87086</v>
      </c>
      <c r="Z7" s="127"/>
      <c r="AA7" s="127" t="str">
        <f>TEXT(Y7,"###,###")</f>
        <v>87,086</v>
      </c>
      <c r="AB7" s="127"/>
      <c r="AC7" s="127">
        <f t="shared" si="0"/>
        <v>3.6923260105971245E-2</v>
      </c>
      <c r="AD7" s="127"/>
      <c r="AE7" s="127">
        <f t="shared" si="1"/>
        <v>9.4265178930438287E-2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127,510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8.18'!AA7</f>
        <v>87,086</v>
      </c>
      <c r="P8" s="51"/>
      <c r="S8" s="127" t="s">
        <v>96</v>
      </c>
      <c r="T8" s="127">
        <v>37424.5</v>
      </c>
      <c r="U8" s="127">
        <v>38259.14</v>
      </c>
      <c r="V8" s="127">
        <v>38728</v>
      </c>
      <c r="W8" s="127">
        <v>40305.5</v>
      </c>
      <c r="X8" s="127">
        <v>41954.33</v>
      </c>
      <c r="Y8" s="127">
        <v>42640</v>
      </c>
      <c r="Z8" s="127"/>
      <c r="AA8" s="127" t="str">
        <f>TEXT(Y8,"$###,###")</f>
        <v>$42,640</v>
      </c>
      <c r="AB8" s="127"/>
      <c r="AC8" s="127">
        <f t="shared" si="0"/>
        <v>1.6343247526536597E-2</v>
      </c>
      <c r="AD8" s="127"/>
      <c r="AE8" s="127">
        <f t="shared" si="1"/>
        <v>0.13936057929965662</v>
      </c>
      <c r="AF8" s="127"/>
    </row>
    <row r="9" spans="1:32" x14ac:dyDescent="0.25">
      <c r="A9" s="55" t="s">
        <v>17</v>
      </c>
      <c r="B9" s="56"/>
      <c r="C9" s="57"/>
      <c r="D9" s="58">
        <f>'Table 8.18'!AC104</f>
        <v>73.754999607873899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50.563810486186064</v>
      </c>
      <c r="P9" s="59" t="s">
        <v>97</v>
      </c>
      <c r="S9" s="127" t="s">
        <v>9</v>
      </c>
      <c r="T9" s="127">
        <v>3971236949</v>
      </c>
      <c r="U9" s="127">
        <v>4109648173</v>
      </c>
      <c r="V9" s="127">
        <v>4253517823</v>
      </c>
      <c r="W9" s="127">
        <v>4451872589</v>
      </c>
      <c r="X9" s="127">
        <v>4757335196</v>
      </c>
      <c r="Y9" s="127">
        <v>5099950566</v>
      </c>
      <c r="Z9" s="127"/>
      <c r="AA9" s="127" t="str">
        <f>TEXT(Y9/1000000,"$#,###.0")&amp;" mil"</f>
        <v>$5,100.0 mil</v>
      </c>
      <c r="AB9" s="127"/>
      <c r="AC9" s="127">
        <f t="shared" si="0"/>
        <v>7.2018337132954802E-2</v>
      </c>
      <c r="AD9" s="127"/>
      <c r="AE9" s="127">
        <f t="shared" si="1"/>
        <v>0.28422217850390985</v>
      </c>
      <c r="AF9" s="127"/>
    </row>
    <row r="10" spans="1:32" x14ac:dyDescent="0.25">
      <c r="A10" s="55" t="s">
        <v>20</v>
      </c>
      <c r="B10" s="56"/>
      <c r="C10" s="57"/>
      <c r="D10" s="58">
        <f>'Table 8.18'!AC105</f>
        <v>18.728727158654223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49.436189513813936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93.496084330431984</v>
      </c>
      <c r="P11" s="59" t="s">
        <v>97</v>
      </c>
      <c r="S11" s="127" t="s">
        <v>32</v>
      </c>
      <c r="T11" s="129">
        <v>100999</v>
      </c>
      <c r="U11" s="129">
        <v>102335</v>
      </c>
      <c r="V11" s="129">
        <v>103121</v>
      </c>
      <c r="W11" s="129">
        <v>106074</v>
      </c>
      <c r="X11" s="129">
        <v>107874</v>
      </c>
      <c r="Y11" s="129">
        <v>114152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8.18'!AC108</f>
        <v>13.845972864873342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15.33886043680959</v>
      </c>
      <c r="P12" s="59" t="s">
        <v>97</v>
      </c>
      <c r="S12" s="127" t="s">
        <v>33</v>
      </c>
      <c r="T12" s="129">
        <v>12040</v>
      </c>
      <c r="U12" s="129">
        <v>12048</v>
      </c>
      <c r="V12" s="129">
        <v>11932</v>
      </c>
      <c r="W12" s="129">
        <v>11761</v>
      </c>
      <c r="X12" s="129">
        <v>12438</v>
      </c>
      <c r="Y12" s="129">
        <v>13358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8.18'!AC109</f>
        <v>13.112697043369149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8.18'!AA118</f>
        <v>38.9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8.18'!AC110</f>
        <v>22.108069955297623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17.452862687458374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8.18'!AC111</f>
        <v>43.416986902988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82.547137312541636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748</v>
      </c>
      <c r="Z15" s="127"/>
      <c r="AA15" s="130">
        <f t="shared" ref="AA15:AA34" si="2">IF(Y15="np",0,Y15/$Y$34)</f>
        <v>5.866206572033566E-3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141</v>
      </c>
      <c r="Z16" s="127"/>
      <c r="AA16" s="130">
        <f t="shared" si="2"/>
        <v>1.1057956238726375E-3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5859</v>
      </c>
      <c r="Z17" s="127"/>
      <c r="AA17" s="130">
        <f t="shared" si="2"/>
        <v>4.5949337306877891E-2</v>
      </c>
      <c r="AB17" s="127"/>
      <c r="AC17" s="127"/>
      <c r="AD17" s="127"/>
      <c r="AE17" s="127"/>
      <c r="AF17" s="127"/>
    </row>
    <row r="18" spans="1:32" x14ac:dyDescent="0.25">
      <c r="A18" s="85" t="str">
        <f>'Table 8.18'!$S$1&amp;" ("&amp;'Table 8.18'!$T$2&amp;" to "&amp;'Table 8.18'!$Y$2&amp;")"</f>
        <v>Darebin (2011-12 to 2016-17)</v>
      </c>
      <c r="B18" s="85"/>
      <c r="C18" s="85"/>
      <c r="D18" s="85"/>
      <c r="E18" s="85"/>
      <c r="F18" s="85"/>
      <c r="G18" s="85" t="str">
        <f>'Table 8.18'!$S$1&amp;" ("&amp;'Table 8.18'!$T$2&amp;" to "&amp;'Table 8.18'!$Y$2&amp;")"</f>
        <v>Darebin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744</v>
      </c>
      <c r="Z18" s="127"/>
      <c r="AA18" s="130">
        <f t="shared" si="2"/>
        <v>5.834836483413066E-3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5465</v>
      </c>
      <c r="Z19" s="127"/>
      <c r="AA19" s="130">
        <f t="shared" si="2"/>
        <v>4.2859383577758606E-2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4707</v>
      </c>
      <c r="Z20" s="127"/>
      <c r="AA20" s="130">
        <f t="shared" si="2"/>
        <v>3.6914751784173791E-2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10354</v>
      </c>
      <c r="Z21" s="127"/>
      <c r="AA21" s="130">
        <f t="shared" si="2"/>
        <v>8.1201474394165168E-2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10381</v>
      </c>
      <c r="Z22" s="127"/>
      <c r="AA22" s="130">
        <f t="shared" si="2"/>
        <v>8.141322249235354E-2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3315</v>
      </c>
      <c r="Z23" s="127"/>
      <c r="AA23" s="130">
        <f t="shared" si="2"/>
        <v>2.5997960944239666E-2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3532</v>
      </c>
      <c r="Z24" s="127"/>
      <c r="AA24" s="130">
        <f t="shared" si="2"/>
        <v>2.7699788251901811E-2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5320</v>
      </c>
      <c r="Z25" s="127"/>
      <c r="AA25" s="130">
        <f t="shared" si="2"/>
        <v>4.1722217865265469E-2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1928</v>
      </c>
      <c r="Z26" s="127"/>
      <c r="AA26" s="130">
        <f t="shared" si="2"/>
        <v>1.512038271508117E-2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11746</v>
      </c>
      <c r="Z27" s="127"/>
      <c r="AA27" s="130">
        <f t="shared" si="2"/>
        <v>9.2118265234099286E-2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12036</v>
      </c>
      <c r="Z28" s="127"/>
      <c r="AA28" s="130">
        <f t="shared" si="2"/>
        <v>9.4392596659085559E-2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7027</v>
      </c>
      <c r="Z29" s="127"/>
      <c r="AA29" s="130">
        <f t="shared" si="2"/>
        <v>5.5109403184063994E-2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12985</v>
      </c>
      <c r="Z30" s="127"/>
      <c r="AA30" s="130">
        <f t="shared" si="2"/>
        <v>0.10183515018429927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8.18'!Y2&amp;")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13729</v>
      </c>
      <c r="Z31" s="127"/>
      <c r="AA31" s="130">
        <f t="shared" si="2"/>
        <v>0.10766998666771234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3390</v>
      </c>
      <c r="Z32" s="127"/>
      <c r="AA32" s="130">
        <f t="shared" si="2"/>
        <v>2.6586150105874048E-2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4017</v>
      </c>
      <c r="Z33" s="127"/>
      <c r="AA33" s="130">
        <f t="shared" si="2"/>
        <v>3.1503411497137479E-2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127510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66913</v>
      </c>
      <c r="U37" s="127">
        <v>67156</v>
      </c>
      <c r="V37" s="127">
        <v>67709</v>
      </c>
      <c r="W37" s="127">
        <v>68561</v>
      </c>
      <c r="X37" s="127">
        <v>70244</v>
      </c>
      <c r="Y37" s="127">
        <v>71887</v>
      </c>
      <c r="Z37" s="127"/>
      <c r="AA37" s="127" t="str">
        <f>TEXT(Y37,"###,###")</f>
        <v>71,887</v>
      </c>
      <c r="AB37" s="127"/>
      <c r="AC37" s="127">
        <f>Y37/X37-1</f>
        <v>2.3389898069585913E-2</v>
      </c>
      <c r="AD37" s="127"/>
      <c r="AE37" s="127">
        <f>Y37/T37-1</f>
        <v>7.4335330952131962E-2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12671</v>
      </c>
      <c r="U38" s="127">
        <v>13257</v>
      </c>
      <c r="V38" s="127">
        <v>13274</v>
      </c>
      <c r="W38" s="127">
        <v>13419</v>
      </c>
      <c r="X38" s="127">
        <v>13741</v>
      </c>
      <c r="Y38" s="127">
        <v>15199</v>
      </c>
      <c r="Z38" s="127"/>
      <c r="AA38" s="127" t="str">
        <f>TEXT(Y38,"###,###")</f>
        <v>15,199</v>
      </c>
      <c r="AB38" s="127"/>
      <c r="AC38" s="127">
        <f>Y38/X38-1</f>
        <v>0.10610581471508618</v>
      </c>
      <c r="AD38" s="127"/>
      <c r="AE38" s="127">
        <f>Y38/T38-1</f>
        <v>0.19951069371004659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79584</v>
      </c>
      <c r="U40" s="127">
        <v>80413</v>
      </c>
      <c r="V40" s="127">
        <v>80983</v>
      </c>
      <c r="W40" s="127">
        <v>81980</v>
      </c>
      <c r="X40" s="127">
        <v>83985</v>
      </c>
      <c r="Y40" s="127">
        <v>87086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82.547137312541636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17.452862687458374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15</v>
      </c>
      <c r="Y44" s="129">
        <v>13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565</v>
      </c>
      <c r="Y45" s="129">
        <v>563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2048</v>
      </c>
      <c r="Y46" s="129">
        <v>2328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5534</v>
      </c>
      <c r="Y47" s="129">
        <v>5989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10032</v>
      </c>
      <c r="Y48" s="129">
        <v>10724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8.18'!S1&amp;" ("&amp;'Table 8.18'!Y2&amp;") *"</f>
        <v>Number of jobs by age and sex of job holders in Darebin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9977</v>
      </c>
      <c r="Y49" s="129">
        <v>10532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7607</v>
      </c>
      <c r="Y50" s="129">
        <v>8166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6509</v>
      </c>
      <c r="Y51" s="129">
        <v>6591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5697</v>
      </c>
      <c r="Y52" s="129">
        <v>6202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4390</v>
      </c>
      <c r="Y53" s="129">
        <v>4616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3562</v>
      </c>
      <c r="Y54" s="129">
        <v>3635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2198</v>
      </c>
      <c r="Y55" s="129">
        <v>2332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1002</v>
      </c>
      <c r="Y56" s="129">
        <v>1094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365</v>
      </c>
      <c r="Y57" s="129">
        <v>421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195</v>
      </c>
      <c r="Y58" s="129">
        <v>197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126</v>
      </c>
      <c r="Y59" s="129">
        <v>126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74</v>
      </c>
      <c r="Y60" s="129">
        <v>70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59891</v>
      </c>
      <c r="Y61" s="129">
        <v>63602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18</v>
      </c>
      <c r="Y63" s="129">
        <v>16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8.18'!S1&amp;" ("&amp;'Table 8.18'!Y2&amp;") *"</f>
        <v>Number of employed persons per occupation of main job by sex in Darebin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662</v>
      </c>
      <c r="Y64" s="129">
        <v>738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2397</v>
      </c>
      <c r="Y65" s="129">
        <v>2534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5908</v>
      </c>
      <c r="Y66" s="129">
        <v>6602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10140</v>
      </c>
      <c r="Y67" s="129">
        <v>10774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9569</v>
      </c>
      <c r="Y68" s="129">
        <v>10061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7642</v>
      </c>
      <c r="Y69" s="129">
        <v>7966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6288</v>
      </c>
      <c r="Y70" s="129">
        <v>6406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6050</v>
      </c>
      <c r="Y71" s="129">
        <v>6295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4694</v>
      </c>
      <c r="Y72" s="129">
        <v>4962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3506</v>
      </c>
      <c r="Y73" s="129">
        <v>3722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2045</v>
      </c>
      <c r="Y74" s="129">
        <v>2267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857</v>
      </c>
      <c r="Y75" s="129">
        <v>881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277</v>
      </c>
      <c r="Y76" s="129">
        <v>314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166</v>
      </c>
      <c r="Y77" s="129">
        <v>148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98</v>
      </c>
      <c r="Y78" s="129">
        <v>117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108</v>
      </c>
      <c r="Y79" s="129">
        <v>105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60421</v>
      </c>
      <c r="Y80" s="129">
        <v>63908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8.18'!S1</f>
        <v>Darebin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4956</v>
      </c>
      <c r="Y83" s="129">
        <v>5243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8903</v>
      </c>
      <c r="Y84" s="129">
        <v>9426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8.18'!AA4</f>
        <v>127,510</v>
      </c>
      <c r="D85" s="99">
        <f>'Table 8.18'!AC4</f>
        <v>5.9827781102467004E-2</v>
      </c>
      <c r="E85" s="100">
        <f>'Table 8.18'!AC4</f>
        <v>5.9827781102467004E-2</v>
      </c>
      <c r="F85" s="99">
        <f>'Table 8.18'!AE4</f>
        <v>0.12801776378064211</v>
      </c>
      <c r="G85" s="100">
        <f>'Table 8.18'!AE4</f>
        <v>0.12801776378064211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5500</v>
      </c>
      <c r="Y85" s="129">
        <v>5733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8.18'!AA5</f>
        <v>63,602</v>
      </c>
      <c r="D86" s="99">
        <f>'Table 8.18'!AC5</f>
        <v>6.1962565327010832E-2</v>
      </c>
      <c r="E86" s="100">
        <f>'Table 8.18'!AC5</f>
        <v>6.1962565327010832E-2</v>
      </c>
      <c r="F86" s="99">
        <f>'Table 8.18'!AE5</f>
        <v>0.10470003821169271</v>
      </c>
      <c r="G86" s="100">
        <f>'Table 8.18'!AE5</f>
        <v>0.10470003821169271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2504</v>
      </c>
      <c r="Y86" s="129">
        <v>2664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8.18'!AA6</f>
        <v>63,908</v>
      </c>
      <c r="D87" s="99">
        <f>'Table 8.18'!AC6</f>
        <v>5.7711722745403149E-2</v>
      </c>
      <c r="E87" s="100">
        <f>'Table 8.18'!AC6</f>
        <v>5.7711722745403149E-2</v>
      </c>
      <c r="F87" s="99">
        <f>'Table 8.18'!AE6</f>
        <v>0.15222212205895613</v>
      </c>
      <c r="G87" s="100">
        <f>'Table 8.18'!AE6</f>
        <v>0.15222212205895613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2719</v>
      </c>
      <c r="Y87" s="129">
        <v>3003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8.18'!AA7</f>
        <v>87,086</v>
      </c>
      <c r="D88" s="99">
        <f>'Table 8.18'!AC7</f>
        <v>3.6923260105971245E-2</v>
      </c>
      <c r="E88" s="100">
        <f>'Table 8.18'!AC7</f>
        <v>3.6923260105971245E-2</v>
      </c>
      <c r="F88" s="99">
        <f>'Table 8.18'!AE7</f>
        <v>9.4265178930438287E-2</v>
      </c>
      <c r="G88" s="100">
        <f>'Table 8.18'!AE7</f>
        <v>9.4265178930438287E-2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2308</v>
      </c>
      <c r="Y88" s="129">
        <v>2398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8.18'!AA37</f>
        <v>71,887</v>
      </c>
      <c r="D89" s="99">
        <f>'Table 8.18'!AC37</f>
        <v>2.3389898069585913E-2</v>
      </c>
      <c r="E89" s="100">
        <f>'Table 8.18'!AC37</f>
        <v>2.3389898069585913E-2</v>
      </c>
      <c r="F89" s="99">
        <f>'Table 8.18'!AE37</f>
        <v>7.4335330952131962E-2</v>
      </c>
      <c r="G89" s="100">
        <f>'Table 8.18'!AE37</f>
        <v>7.4335330952131962E-2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2189</v>
      </c>
      <c r="Y89" s="129">
        <v>2267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8.18'!AA38</f>
        <v>15,199</v>
      </c>
      <c r="D90" s="99">
        <f>'Table 8.18'!AC38</f>
        <v>0.10610581471508618</v>
      </c>
      <c r="E90" s="100">
        <f>'Table 8.18'!AC38</f>
        <v>0.10610581471508618</v>
      </c>
      <c r="F90" s="99">
        <f>'Table 8.18'!AE38</f>
        <v>0.19951069371004659</v>
      </c>
      <c r="G90" s="100">
        <f>'Table 8.18'!AE38</f>
        <v>0.19951069371004659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3718</v>
      </c>
      <c r="Y90" s="129">
        <v>3894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8.18'!AA114</f>
        <v>6,883</v>
      </c>
      <c r="D91" s="99">
        <f>'Table 8.18'!AC114</f>
        <v>0.11955107351984395</v>
      </c>
      <c r="E91" s="100">
        <f>'Table 8.18'!AC114</f>
        <v>0.11955107351984395</v>
      </c>
      <c r="F91" s="99">
        <f>'Table 8.18'!AE114</f>
        <v>0.17157446808510635</v>
      </c>
      <c r="G91" s="100">
        <f>'Table 8.18'!AE114</f>
        <v>0.17157446808510635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42507</v>
      </c>
      <c r="Y91" s="129">
        <v>44034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8.18'!AA115</f>
        <v>8,316</v>
      </c>
      <c r="D92" s="99">
        <f>'Table 8.18'!AC115</f>
        <v>9.5219280916633675E-2</v>
      </c>
      <c r="E92" s="100">
        <f>'Table 8.18'!AC115</f>
        <v>9.5219280916633675E-2</v>
      </c>
      <c r="F92" s="99">
        <f>'Table 8.18'!AE115</f>
        <v>0.22438162544169615</v>
      </c>
      <c r="G92" s="100">
        <f>'Table 8.18'!AE115</f>
        <v>0.22438162544169615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8.18'!AA8</f>
        <v>$42,640</v>
      </c>
      <c r="D93" s="99">
        <f>'Table 8.18'!AC8</f>
        <v>1.6343247526536597E-2</v>
      </c>
      <c r="E93" s="100">
        <f>'Table 8.18'!AC8</f>
        <v>1.6343247526536597E-2</v>
      </c>
      <c r="F93" s="99">
        <f>'Table 8.18'!AE8</f>
        <v>0.13936057929965662</v>
      </c>
      <c r="G93" s="100">
        <f>'Table 8.18'!AE8</f>
        <v>0.13936057929965662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3919</v>
      </c>
      <c r="Y93" s="129">
        <v>4288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8.18'!AA9</f>
        <v>$5,100.0 mil</v>
      </c>
      <c r="D94" s="99">
        <f>'Table 8.18'!AC9</f>
        <v>7.2018337132954802E-2</v>
      </c>
      <c r="E94" s="100">
        <f>'Table 8.18'!AC9</f>
        <v>7.2018337132954802E-2</v>
      </c>
      <c r="F94" s="99">
        <f>'Table 8.18'!AE9</f>
        <v>0.28422217850390985</v>
      </c>
      <c r="G94" s="100">
        <f>'Table 8.18'!AE9</f>
        <v>0.28422217850390985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11347</v>
      </c>
      <c r="Y94" s="129">
        <v>11957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1236</v>
      </c>
      <c r="Y95" s="129">
        <v>1310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4449</v>
      </c>
      <c r="Y96" s="129">
        <v>4688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6500</v>
      </c>
      <c r="Y97" s="129">
        <v>7203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3401</v>
      </c>
      <c r="Y98" s="129">
        <v>3540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294</v>
      </c>
      <c r="Y99" s="129">
        <v>341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1857</v>
      </c>
      <c r="Y100" s="129">
        <v>1968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41478</v>
      </c>
      <c r="Y101" s="129">
        <v>43052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85561</v>
      </c>
      <c r="Y104" s="127">
        <v>94045</v>
      </c>
      <c r="Z104" s="127"/>
      <c r="AA104" s="127" t="str">
        <f>TEXT(Y104,"###,###")</f>
        <v>94,045</v>
      </c>
      <c r="AB104" s="127"/>
      <c r="AC104" s="127">
        <f>Y104/($Y$4)*100</f>
        <v>73.754999607873899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23939</v>
      </c>
      <c r="Y105" s="127">
        <v>23881</v>
      </c>
      <c r="Z105" s="127"/>
      <c r="AA105" s="127" t="str">
        <f>TEXT(Y105,"###,###")</f>
        <v>23,881</v>
      </c>
      <c r="AB105" s="127"/>
      <c r="AC105" s="127">
        <f>Y105/($Y$4)*100</f>
        <v>18.728727158654223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109500</v>
      </c>
      <c r="Y106" s="127">
        <v>117926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15609</v>
      </c>
      <c r="Y108" s="127">
        <v>17655</v>
      </c>
      <c r="Z108" s="127"/>
      <c r="AA108" s="127" t="str">
        <f>TEXT(Y108,"###,###")</f>
        <v>17,655</v>
      </c>
      <c r="AB108" s="127"/>
      <c r="AC108" s="127">
        <f>Y108/($Y$4)*100</f>
        <v>13.845972864873342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15856</v>
      </c>
      <c r="Y109" s="127">
        <v>16720</v>
      </c>
      <c r="Z109" s="127"/>
      <c r="AA109" s="127" t="str">
        <f>TEXT(Y109,"###,###")</f>
        <v>16,720</v>
      </c>
      <c r="AB109" s="127"/>
      <c r="AC109" s="127">
        <f t="shared" ref="AC109:AC111" si="3">Y109/($Y$4)*100</f>
        <v>13.112697043369149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26317</v>
      </c>
      <c r="Y110" s="127">
        <v>28190</v>
      </c>
      <c r="Z110" s="127"/>
      <c r="AA110" s="127" t="str">
        <f>TEXT(Y110,"###,###")</f>
        <v>28,190</v>
      </c>
      <c r="AB110" s="127"/>
      <c r="AC110" s="127">
        <f t="shared" si="3"/>
        <v>22.108069955297623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51718</v>
      </c>
      <c r="Y111" s="127">
        <v>55361</v>
      </c>
      <c r="Z111" s="127"/>
      <c r="AA111" s="127" t="str">
        <f>TEXT(Y111,"###,###")</f>
        <v>55,361</v>
      </c>
      <c r="AB111" s="127"/>
      <c r="AC111" s="127">
        <f t="shared" si="3"/>
        <v>43.416986902988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120312</v>
      </c>
      <c r="Y112" s="127">
        <v>127510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5875</v>
      </c>
      <c r="U114" s="127">
        <v>6025</v>
      </c>
      <c r="V114" s="127">
        <v>5929</v>
      </c>
      <c r="W114" s="127">
        <v>5989</v>
      </c>
      <c r="X114" s="127">
        <v>6148</v>
      </c>
      <c r="Y114" s="127">
        <v>6883</v>
      </c>
      <c r="Z114" s="127"/>
      <c r="AA114" s="127" t="str">
        <f>TEXT(Y114,"###,###")</f>
        <v>6,883</v>
      </c>
      <c r="AB114" s="127"/>
      <c r="AC114" s="127">
        <f>Y114/X114-1</f>
        <v>0.11955107351984395</v>
      </c>
      <c r="AD114" s="127"/>
      <c r="AE114" s="127">
        <f>Y114/T114-1</f>
        <v>0.17157446808510635</v>
      </c>
      <c r="AF114" s="127"/>
    </row>
    <row r="115" spans="19:32" x14ac:dyDescent="0.25">
      <c r="S115" s="127" t="s">
        <v>104</v>
      </c>
      <c r="T115" s="127">
        <v>6792</v>
      </c>
      <c r="U115" s="127">
        <v>7237</v>
      </c>
      <c r="V115" s="127">
        <v>7339</v>
      </c>
      <c r="W115" s="127">
        <v>7428</v>
      </c>
      <c r="X115" s="127">
        <v>7593</v>
      </c>
      <c r="Y115" s="127">
        <v>8316</v>
      </c>
      <c r="Z115" s="127"/>
      <c r="AA115" s="127" t="str">
        <f>TEXT(Y115,"###,###")</f>
        <v>8,316</v>
      </c>
      <c r="AB115" s="127"/>
      <c r="AC115" s="127">
        <f>Y115/X115-1</f>
        <v>9.5219280916633675E-2</v>
      </c>
      <c r="AD115" s="127"/>
      <c r="AE115" s="127">
        <f>Y115/T115-1</f>
        <v>0.22438162544169615</v>
      </c>
      <c r="AF115" s="127"/>
    </row>
    <row r="116" spans="19:32" x14ac:dyDescent="0.25">
      <c r="S116" s="127" t="s">
        <v>56</v>
      </c>
      <c r="T116" s="127">
        <v>12667</v>
      </c>
      <c r="U116" s="127">
        <v>13262</v>
      </c>
      <c r="V116" s="127">
        <v>13268</v>
      </c>
      <c r="W116" s="127">
        <v>13417</v>
      </c>
      <c r="X116" s="127">
        <v>13741</v>
      </c>
      <c r="Y116" s="127">
        <v>15199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40.630000000000003</v>
      </c>
      <c r="V118" s="127">
        <v>39.82</v>
      </c>
      <c r="W118" s="127">
        <v>36.869999999999997</v>
      </c>
      <c r="X118" s="127">
        <v>40.92</v>
      </c>
      <c r="Y118" s="127">
        <v>38.92</v>
      </c>
      <c r="Z118" s="127"/>
      <c r="AA118" s="127" t="str">
        <f>TEXT(Y118,"##.0")</f>
        <v>38.9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68371</v>
      </c>
      <c r="V120" s="127">
        <v>69051</v>
      </c>
      <c r="W120" s="127">
        <v>70219</v>
      </c>
      <c r="X120" s="127">
        <v>71547</v>
      </c>
      <c r="Y120" s="127">
        <v>73728</v>
      </c>
      <c r="Z120" s="127"/>
      <c r="AA120" s="127" t="str">
        <f>TEXT(Y120,"###,###")</f>
        <v>73,728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5587</v>
      </c>
      <c r="V121" s="127">
        <v>5599</v>
      </c>
      <c r="W121" s="127">
        <v>5322</v>
      </c>
      <c r="X121" s="127">
        <v>5477</v>
      </c>
      <c r="Y121" s="127">
        <v>5664</v>
      </c>
      <c r="Z121" s="127"/>
      <c r="AA121" s="127" t="str">
        <f t="shared" ref="AA121:AA128" si="4">TEXT(Y121,"###,###")</f>
        <v>5,664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6456</v>
      </c>
      <c r="V122" s="127">
        <v>6329</v>
      </c>
      <c r="W122" s="127">
        <v>6439</v>
      </c>
      <c r="X122" s="127">
        <v>6957</v>
      </c>
      <c r="Y122" s="127">
        <v>7694</v>
      </c>
      <c r="Z122" s="127"/>
      <c r="AA122" s="127" t="str">
        <f t="shared" si="4"/>
        <v>7,694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74827</v>
      </c>
      <c r="V124" s="127">
        <v>75380</v>
      </c>
      <c r="W124" s="127">
        <v>76658</v>
      </c>
      <c r="X124" s="127">
        <v>78504</v>
      </c>
      <c r="Y124" s="127">
        <v>81422</v>
      </c>
      <c r="Z124" s="127"/>
      <c r="AA124" s="127" t="str">
        <f t="shared" si="4"/>
        <v>81,422</v>
      </c>
      <c r="AB124" s="127"/>
      <c r="AC124" s="127">
        <f>Y124/$Y$7*100</f>
        <v>93.496084330431984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12043</v>
      </c>
      <c r="V125" s="127">
        <v>11928</v>
      </c>
      <c r="W125" s="127">
        <v>11761</v>
      </c>
      <c r="X125" s="127">
        <v>12434</v>
      </c>
      <c r="Y125" s="127">
        <v>13358</v>
      </c>
      <c r="Z125" s="127"/>
      <c r="AA125" s="127" t="str">
        <f t="shared" si="4"/>
        <v>13,358</v>
      </c>
      <c r="AB125" s="127"/>
      <c r="AC125" s="127">
        <f>Y125/$Y$7*100</f>
        <v>15.33886043680959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41304</v>
      </c>
      <c r="V127" s="127">
        <v>41402</v>
      </c>
      <c r="W127" s="127">
        <v>41701</v>
      </c>
      <c r="X127" s="127">
        <v>42507</v>
      </c>
      <c r="Y127" s="127">
        <v>44034</v>
      </c>
      <c r="Z127" s="127"/>
      <c r="AA127" s="127" t="str">
        <f t="shared" si="4"/>
        <v>44,034</v>
      </c>
      <c r="AB127" s="127"/>
      <c r="AC127" s="127">
        <f>Y127/$Y$7*100</f>
        <v>50.563810486186064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39104</v>
      </c>
      <c r="V128" s="127">
        <v>39581</v>
      </c>
      <c r="W128" s="127">
        <v>40279</v>
      </c>
      <c r="X128" s="127">
        <v>41478</v>
      </c>
      <c r="Y128" s="127">
        <v>43052</v>
      </c>
      <c r="Z128" s="127"/>
      <c r="AA128" s="127" t="str">
        <f t="shared" si="4"/>
        <v>43,052</v>
      </c>
      <c r="AB128" s="127"/>
      <c r="AC128" s="127">
        <f>Y128/$Y$7*100</f>
        <v>49.436189513813936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12137DDF-B014-4CD2-A89E-8A905698CF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126B845F-8E37-4289-B3D7-A9D43FB62C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43A40FD2-77CD-47A8-9C94-3A5A08A230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9187CC97-C9A3-466A-889E-B47110D3FC5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Alpine</v>
      </c>
      <c r="T1" s="127"/>
      <c r="U1" s="127"/>
      <c r="V1" s="127"/>
      <c r="W1" s="127"/>
      <c r="X1" s="127"/>
      <c r="Y1" s="127" t="str">
        <f>Y3</f>
        <v>8.1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113</v>
      </c>
      <c r="V3" s="127"/>
      <c r="W3" s="127"/>
      <c r="X3" s="127"/>
      <c r="Y3" s="127" t="s">
        <v>216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8.1'!$Y$3&amp;" "&amp;'Table 8.1'!$U$3&amp;", "&amp;'State data for spotlight'!$C$3&amp;", "&amp;'Table 8.1'!$Y$2</f>
        <v>Table 8.1 Alpine,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9319</v>
      </c>
      <c r="U4" s="129">
        <v>9391</v>
      </c>
      <c r="V4" s="129">
        <v>9281</v>
      </c>
      <c r="W4" s="129">
        <v>9721</v>
      </c>
      <c r="X4" s="129">
        <v>9777</v>
      </c>
      <c r="Y4" s="129">
        <v>10532</v>
      </c>
      <c r="Z4" s="127"/>
      <c r="AA4" s="127" t="str">
        <f>TEXT(Y4,"###,###")</f>
        <v>10,532</v>
      </c>
      <c r="AB4" s="127"/>
      <c r="AC4" s="127">
        <f t="shared" ref="AC4:AC9" si="0">Y4/X4-1</f>
        <v>7.7222051754116894E-2</v>
      </c>
      <c r="AD4" s="127"/>
      <c r="AE4" s="127">
        <f>Y4/T4-1</f>
        <v>0.13016418070608426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4688</v>
      </c>
      <c r="U5" s="129">
        <v>4730</v>
      </c>
      <c r="V5" s="129">
        <v>4740</v>
      </c>
      <c r="W5" s="129">
        <v>4847</v>
      </c>
      <c r="X5" s="129">
        <v>4848</v>
      </c>
      <c r="Y5" s="129">
        <v>5180</v>
      </c>
      <c r="Z5" s="127"/>
      <c r="AA5" s="127" t="str">
        <f>TEXT(Y5,"###,###")</f>
        <v>5,180</v>
      </c>
      <c r="AB5" s="127"/>
      <c r="AC5" s="127">
        <f t="shared" si="0"/>
        <v>6.8481848184818395E-2</v>
      </c>
      <c r="AD5" s="127"/>
      <c r="AE5" s="127">
        <f t="shared" ref="AE5:AE9" si="1">Y5/T5-1</f>
        <v>0.1049488054607508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4631</v>
      </c>
      <c r="U6" s="129">
        <v>4661</v>
      </c>
      <c r="V6" s="129">
        <v>4542</v>
      </c>
      <c r="W6" s="129">
        <v>4875</v>
      </c>
      <c r="X6" s="129">
        <v>4931</v>
      </c>
      <c r="Y6" s="129">
        <v>5352</v>
      </c>
      <c r="Z6" s="127"/>
      <c r="AA6" s="127" t="str">
        <f>TEXT(Y6,"###,###")</f>
        <v>5,352</v>
      </c>
      <c r="AB6" s="127"/>
      <c r="AC6" s="127">
        <f t="shared" si="0"/>
        <v>8.537821942810786E-2</v>
      </c>
      <c r="AD6" s="127"/>
      <c r="AE6" s="127">
        <f t="shared" si="1"/>
        <v>0.15568991578492763</v>
      </c>
      <c r="AF6" s="127"/>
    </row>
    <row r="7" spans="1:32" ht="16.5" customHeight="1" thickBot="1" x14ac:dyDescent="0.3">
      <c r="A7" s="46" t="str">
        <f>"QUICK STATS for "&amp;'Table 8.1'!Y2&amp;"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6183</v>
      </c>
      <c r="U7" s="129">
        <v>6265</v>
      </c>
      <c r="V7" s="129">
        <v>6384</v>
      </c>
      <c r="W7" s="129">
        <v>6491</v>
      </c>
      <c r="X7" s="129">
        <v>6485</v>
      </c>
      <c r="Y7" s="129">
        <v>6826</v>
      </c>
      <c r="Z7" s="127"/>
      <c r="AA7" s="127" t="str">
        <f>TEXT(Y7,"###,###")</f>
        <v>6,826</v>
      </c>
      <c r="AB7" s="127"/>
      <c r="AC7" s="127">
        <f t="shared" si="0"/>
        <v>5.2582883577486417E-2</v>
      </c>
      <c r="AD7" s="127"/>
      <c r="AE7" s="127">
        <f t="shared" si="1"/>
        <v>0.10399482451884201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10,532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8.1'!AA7</f>
        <v>6,826</v>
      </c>
      <c r="P8" s="51"/>
      <c r="S8" s="127" t="s">
        <v>96</v>
      </c>
      <c r="T8" s="127">
        <v>24220</v>
      </c>
      <c r="U8" s="127">
        <v>25000</v>
      </c>
      <c r="V8" s="127">
        <v>24590</v>
      </c>
      <c r="W8" s="127">
        <v>27015.43</v>
      </c>
      <c r="X8" s="127">
        <v>27493.3</v>
      </c>
      <c r="Y8" s="127">
        <v>27435.74</v>
      </c>
      <c r="Z8" s="127"/>
      <c r="AA8" s="127" t="str">
        <f>TEXT(Y8,"$###,###")</f>
        <v>$27,436</v>
      </c>
      <c r="AB8" s="127"/>
      <c r="AC8" s="127">
        <f t="shared" si="0"/>
        <v>-2.0936009864220839E-3</v>
      </c>
      <c r="AD8" s="127"/>
      <c r="AE8" s="127">
        <f t="shared" si="1"/>
        <v>0.13277208918249395</v>
      </c>
      <c r="AF8" s="127"/>
    </row>
    <row r="9" spans="1:32" x14ac:dyDescent="0.25">
      <c r="A9" s="55" t="s">
        <v>17</v>
      </c>
      <c r="B9" s="56"/>
      <c r="C9" s="57"/>
      <c r="D9" s="58">
        <f>'Table 8.1'!AC104</f>
        <v>68.46752753513104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51.259888661002051</v>
      </c>
      <c r="P9" s="59" t="s">
        <v>97</v>
      </c>
      <c r="S9" s="127" t="s">
        <v>9</v>
      </c>
      <c r="T9" s="127">
        <v>218175378</v>
      </c>
      <c r="U9" s="127">
        <v>229789805</v>
      </c>
      <c r="V9" s="127">
        <v>246309570</v>
      </c>
      <c r="W9" s="127">
        <v>260868878</v>
      </c>
      <c r="X9" s="127">
        <v>265875717</v>
      </c>
      <c r="Y9" s="127">
        <v>287951193</v>
      </c>
      <c r="Z9" s="127"/>
      <c r="AA9" s="127" t="str">
        <f>TEXT(Y9/1000000,"$#,###.0")&amp;" mil"</f>
        <v>$288.0 mil</v>
      </c>
      <c r="AB9" s="127"/>
      <c r="AC9" s="127">
        <f t="shared" si="0"/>
        <v>8.3029305004187259E-2</v>
      </c>
      <c r="AD9" s="127"/>
      <c r="AE9" s="127">
        <f t="shared" si="1"/>
        <v>0.31981525889690454</v>
      </c>
      <c r="AF9" s="127"/>
    </row>
    <row r="10" spans="1:32" x14ac:dyDescent="0.25">
      <c r="A10" s="55" t="s">
        <v>20</v>
      </c>
      <c r="B10" s="56"/>
      <c r="C10" s="57"/>
      <c r="D10" s="58">
        <f>'Table 8.1'!AC105</f>
        <v>19.027725028484618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48.740111338997949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86.815118663932026</v>
      </c>
      <c r="P11" s="59" t="s">
        <v>97</v>
      </c>
      <c r="S11" s="127" t="s">
        <v>32</v>
      </c>
      <c r="T11" s="129">
        <v>7714</v>
      </c>
      <c r="U11" s="129">
        <v>7752</v>
      </c>
      <c r="V11" s="129">
        <v>7656</v>
      </c>
      <c r="W11" s="129">
        <v>8077</v>
      </c>
      <c r="X11" s="129">
        <v>8161</v>
      </c>
      <c r="Y11" s="129">
        <v>8785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8.1'!AC108</f>
        <v>19.606912267375616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25.593319660123058</v>
      </c>
      <c r="P12" s="59" t="s">
        <v>97</v>
      </c>
      <c r="S12" s="127" t="s">
        <v>33</v>
      </c>
      <c r="T12" s="129">
        <v>1603</v>
      </c>
      <c r="U12" s="129">
        <v>1641</v>
      </c>
      <c r="V12" s="129">
        <v>1624</v>
      </c>
      <c r="W12" s="129">
        <v>1647</v>
      </c>
      <c r="X12" s="129">
        <v>1615</v>
      </c>
      <c r="Y12" s="129">
        <v>1747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8.1'!AC109</f>
        <v>21.230535510824154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8.1'!AA118</f>
        <v>44.8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8.1'!AC110</f>
        <v>21.021648309912646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20.685613829475535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8.1'!AC111</f>
        <v>25.636156475503231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79.314386170524472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860</v>
      </c>
      <c r="Z15" s="127"/>
      <c r="AA15" s="130">
        <f t="shared" ref="AA15:AA34" si="2">IF(Y15="np",0,Y15/$Y$34)</f>
        <v>8.1655905810862128E-2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37</v>
      </c>
      <c r="Z16" s="127"/>
      <c r="AA16" s="130">
        <f t="shared" si="2"/>
        <v>3.5131029244208126E-3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679</v>
      </c>
      <c r="Z17" s="127"/>
      <c r="AA17" s="130">
        <f t="shared" si="2"/>
        <v>6.4470186099506263E-2</v>
      </c>
      <c r="AB17" s="127"/>
      <c r="AC17" s="127"/>
      <c r="AD17" s="127"/>
      <c r="AE17" s="127"/>
      <c r="AF17" s="127"/>
    </row>
    <row r="18" spans="1:32" x14ac:dyDescent="0.25">
      <c r="A18" s="85" t="str">
        <f>'Table 8.1'!$S$1&amp;" ("&amp;'Table 8.1'!$T$2&amp;" to "&amp;'Table 8.1'!$Y$2&amp;")"</f>
        <v>Alpine (2011-12 to 2016-17)</v>
      </c>
      <c r="B18" s="85"/>
      <c r="C18" s="85"/>
      <c r="D18" s="85"/>
      <c r="E18" s="85"/>
      <c r="F18" s="85"/>
      <c r="G18" s="85" t="str">
        <f>'Table 8.1'!$S$1&amp;" ("&amp;'Table 8.1'!$T$2&amp;" to "&amp;'Table 8.1'!$Y$2&amp;")"</f>
        <v>Alpine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99</v>
      </c>
      <c r="Z18" s="127"/>
      <c r="AA18" s="130">
        <f t="shared" si="2"/>
        <v>9.399924041017851E-3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615</v>
      </c>
      <c r="Z19" s="127"/>
      <c r="AA19" s="130">
        <f t="shared" si="2"/>
        <v>5.8393467527535131E-2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193</v>
      </c>
      <c r="Z20" s="127"/>
      <c r="AA20" s="130">
        <f t="shared" si="2"/>
        <v>1.8325104443600457E-2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736</v>
      </c>
      <c r="Z21" s="127"/>
      <c r="AA21" s="130">
        <f t="shared" si="2"/>
        <v>6.9882263577668066E-2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1159</v>
      </c>
      <c r="Z22" s="127"/>
      <c r="AA22" s="130">
        <f t="shared" si="2"/>
        <v>0.11004557538928979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412</v>
      </c>
      <c r="Z23" s="127"/>
      <c r="AA23" s="130">
        <f t="shared" si="2"/>
        <v>3.9118875807064184E-2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68</v>
      </c>
      <c r="Z24" s="127"/>
      <c r="AA24" s="130">
        <f t="shared" si="2"/>
        <v>6.4565134827193312E-3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248</v>
      </c>
      <c r="Z25" s="127"/>
      <c r="AA25" s="130">
        <f t="shared" si="2"/>
        <v>2.3547284466388152E-2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206</v>
      </c>
      <c r="Z26" s="127"/>
      <c r="AA26" s="130">
        <f t="shared" si="2"/>
        <v>1.9559437903532092E-2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487</v>
      </c>
      <c r="Z27" s="127"/>
      <c r="AA27" s="130">
        <f t="shared" si="2"/>
        <v>4.624003038359286E-2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439</v>
      </c>
      <c r="Z28" s="127"/>
      <c r="AA28" s="130">
        <f t="shared" si="2"/>
        <v>4.1682491454614508E-2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540</v>
      </c>
      <c r="Z29" s="127"/>
      <c r="AA29" s="130">
        <f t="shared" si="2"/>
        <v>5.1272312951006455E-2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772</v>
      </c>
      <c r="Z30" s="127"/>
      <c r="AA30" s="130">
        <f t="shared" si="2"/>
        <v>7.3300417774401827E-2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8.1'!Y2&amp;")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1053</v>
      </c>
      <c r="Z31" s="127"/>
      <c r="AA31" s="130">
        <f t="shared" si="2"/>
        <v>9.9981010254462585E-2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330</v>
      </c>
      <c r="Z32" s="127"/>
      <c r="AA32" s="130">
        <f t="shared" si="2"/>
        <v>3.1333080136726171E-2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249</v>
      </c>
      <c r="Z33" s="127"/>
      <c r="AA33" s="130">
        <f t="shared" si="2"/>
        <v>2.3642233194075199E-2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10532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5000</v>
      </c>
      <c r="U37" s="127">
        <v>5034</v>
      </c>
      <c r="V37" s="127">
        <v>5223</v>
      </c>
      <c r="W37" s="127">
        <v>5263</v>
      </c>
      <c r="X37" s="127">
        <v>5199</v>
      </c>
      <c r="Y37" s="127">
        <v>5414</v>
      </c>
      <c r="Z37" s="127"/>
      <c r="AA37" s="127" t="str">
        <f>TEXT(Y37,"###,###")</f>
        <v>5,414</v>
      </c>
      <c r="AB37" s="127"/>
      <c r="AC37" s="127">
        <f>Y37/X37-1</f>
        <v>4.1354106558953552E-2</v>
      </c>
      <c r="AD37" s="127"/>
      <c r="AE37" s="127">
        <f>Y37/T37-1</f>
        <v>8.2799999999999985E-2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1186</v>
      </c>
      <c r="U38" s="127">
        <v>1230</v>
      </c>
      <c r="V38" s="127">
        <v>1158</v>
      </c>
      <c r="W38" s="127">
        <v>1228</v>
      </c>
      <c r="X38" s="127">
        <v>1287</v>
      </c>
      <c r="Y38" s="127">
        <v>1412</v>
      </c>
      <c r="Z38" s="127"/>
      <c r="AA38" s="127" t="str">
        <f>TEXT(Y38,"###,###")</f>
        <v>1,412</v>
      </c>
      <c r="AB38" s="127"/>
      <c r="AC38" s="127">
        <f>Y38/X38-1</f>
        <v>9.7125097125097204E-2</v>
      </c>
      <c r="AD38" s="127"/>
      <c r="AE38" s="127">
        <f>Y38/T38-1</f>
        <v>0.1905564924114671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6186</v>
      </c>
      <c r="U40" s="127">
        <v>6264</v>
      </c>
      <c r="V40" s="127">
        <v>6381</v>
      </c>
      <c r="W40" s="127">
        <v>6491</v>
      </c>
      <c r="X40" s="127">
        <v>6486</v>
      </c>
      <c r="Y40" s="127">
        <v>6826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79.314386170524472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20.685613829475535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3</v>
      </c>
      <c r="Y44" s="129">
        <v>0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102</v>
      </c>
      <c r="Y45" s="129">
        <v>131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324</v>
      </c>
      <c r="Y46" s="129">
        <v>323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436</v>
      </c>
      <c r="Y47" s="129">
        <v>491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412</v>
      </c>
      <c r="Y48" s="129">
        <v>463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8.1'!S1&amp;" ("&amp;'Table 8.1'!Y2&amp;") *"</f>
        <v>Number of jobs by age and sex of job holders in Alpine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381</v>
      </c>
      <c r="Y49" s="129">
        <v>405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374</v>
      </c>
      <c r="Y50" s="129">
        <v>405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463</v>
      </c>
      <c r="Y51" s="129">
        <v>435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478</v>
      </c>
      <c r="Y52" s="129">
        <v>506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506</v>
      </c>
      <c r="Y53" s="129">
        <v>506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535</v>
      </c>
      <c r="Y54" s="129">
        <v>590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435</v>
      </c>
      <c r="Y55" s="129">
        <v>451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233</v>
      </c>
      <c r="Y56" s="129">
        <v>269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90</v>
      </c>
      <c r="Y57" s="129">
        <v>112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40</v>
      </c>
      <c r="Y58" s="129">
        <v>49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18</v>
      </c>
      <c r="Y59" s="129">
        <v>23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16</v>
      </c>
      <c r="Y60" s="129">
        <v>17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4846</v>
      </c>
      <c r="Y61" s="129">
        <v>5180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11</v>
      </c>
      <c r="Y63" s="129">
        <v>12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8.1'!S1&amp;" ("&amp;'Table 8.1'!Y2&amp;") *"</f>
        <v>Number of employed persons per occupation of main job by sex in Alpine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151</v>
      </c>
      <c r="Y64" s="129">
        <v>130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329</v>
      </c>
      <c r="Y65" s="129">
        <v>389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352</v>
      </c>
      <c r="Y66" s="129">
        <v>387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407</v>
      </c>
      <c r="Y67" s="129">
        <v>476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375</v>
      </c>
      <c r="Y68" s="129">
        <v>376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410</v>
      </c>
      <c r="Y69" s="129">
        <v>416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547</v>
      </c>
      <c r="Y70" s="129">
        <v>572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499</v>
      </c>
      <c r="Y71" s="129">
        <v>536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580</v>
      </c>
      <c r="Y72" s="129">
        <v>588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550</v>
      </c>
      <c r="Y73" s="129">
        <v>653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411</v>
      </c>
      <c r="Y74" s="129">
        <v>474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174</v>
      </c>
      <c r="Y75" s="129">
        <v>190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61</v>
      </c>
      <c r="Y76" s="129">
        <v>78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31</v>
      </c>
      <c r="Y77" s="129">
        <v>39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15</v>
      </c>
      <c r="Y78" s="129">
        <v>18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20</v>
      </c>
      <c r="Y79" s="129">
        <v>18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4932</v>
      </c>
      <c r="Y80" s="129">
        <v>5352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8.1'!S1</f>
        <v>Alpine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361</v>
      </c>
      <c r="Y83" s="129">
        <v>373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303</v>
      </c>
      <c r="Y84" s="129">
        <v>330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8.1'!AA4</f>
        <v>10,532</v>
      </c>
      <c r="D85" s="99">
        <f>'Table 8.1'!AC4</f>
        <v>7.7222051754116894E-2</v>
      </c>
      <c r="E85" s="100">
        <f>'Table 8.1'!AC4</f>
        <v>7.7222051754116894E-2</v>
      </c>
      <c r="F85" s="99">
        <f>'Table 8.1'!AE4</f>
        <v>0.13016418070608426</v>
      </c>
      <c r="G85" s="100">
        <f>'Table 8.1'!AE4</f>
        <v>0.13016418070608426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513</v>
      </c>
      <c r="Y85" s="129">
        <v>571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8.1'!AA5</f>
        <v>5,180</v>
      </c>
      <c r="D86" s="99">
        <f>'Table 8.1'!AC5</f>
        <v>6.8481848184818395E-2</v>
      </c>
      <c r="E86" s="100">
        <f>'Table 8.1'!AC5</f>
        <v>6.8481848184818395E-2</v>
      </c>
      <c r="F86" s="99">
        <f>'Table 8.1'!AE5</f>
        <v>0.1049488054607508</v>
      </c>
      <c r="G86" s="100">
        <f>'Table 8.1'!AE5</f>
        <v>0.1049488054607508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184</v>
      </c>
      <c r="Y86" s="129">
        <v>203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8.1'!AA6</f>
        <v>5,352</v>
      </c>
      <c r="D87" s="99">
        <f>'Table 8.1'!AC6</f>
        <v>8.537821942810786E-2</v>
      </c>
      <c r="E87" s="100">
        <f>'Table 8.1'!AC6</f>
        <v>8.537821942810786E-2</v>
      </c>
      <c r="F87" s="99">
        <f>'Table 8.1'!AE6</f>
        <v>0.15568991578492763</v>
      </c>
      <c r="G87" s="100">
        <f>'Table 8.1'!AE6</f>
        <v>0.15568991578492763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77</v>
      </c>
      <c r="Y87" s="129">
        <v>98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8.1'!AA7</f>
        <v>6,826</v>
      </c>
      <c r="D88" s="99">
        <f>'Table 8.1'!AC7</f>
        <v>5.2582883577486417E-2</v>
      </c>
      <c r="E88" s="100">
        <f>'Table 8.1'!AC7</f>
        <v>5.2582883577486417E-2</v>
      </c>
      <c r="F88" s="99">
        <f>'Table 8.1'!AE7</f>
        <v>0.10399482451884201</v>
      </c>
      <c r="G88" s="100">
        <f>'Table 8.1'!AE7</f>
        <v>0.10399482451884201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151</v>
      </c>
      <c r="Y88" s="129">
        <v>153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8.1'!AA37</f>
        <v>5,414</v>
      </c>
      <c r="D89" s="99">
        <f>'Table 8.1'!AC37</f>
        <v>4.1354106558953552E-2</v>
      </c>
      <c r="E89" s="100">
        <f>'Table 8.1'!AC37</f>
        <v>4.1354106558953552E-2</v>
      </c>
      <c r="F89" s="99">
        <f>'Table 8.1'!AE37</f>
        <v>8.2799999999999985E-2</v>
      </c>
      <c r="G89" s="100">
        <f>'Table 8.1'!AE37</f>
        <v>8.2799999999999985E-2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312</v>
      </c>
      <c r="Y89" s="129">
        <v>328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8.1'!AA38</f>
        <v>1,412</v>
      </c>
      <c r="D90" s="99">
        <f>'Table 8.1'!AC38</f>
        <v>9.7125097125097204E-2</v>
      </c>
      <c r="E90" s="100">
        <f>'Table 8.1'!AC38</f>
        <v>9.7125097125097204E-2</v>
      </c>
      <c r="F90" s="99">
        <f>'Table 8.1'!AE38</f>
        <v>0.1905564924114671</v>
      </c>
      <c r="G90" s="100">
        <f>'Table 8.1'!AE38</f>
        <v>0.1905564924114671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495</v>
      </c>
      <c r="Y90" s="129">
        <v>506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8.1'!AA114</f>
        <v>588</v>
      </c>
      <c r="D91" s="99">
        <f>'Table 8.1'!AC114</f>
        <v>8.8888888888888795E-2</v>
      </c>
      <c r="E91" s="100">
        <f>'Table 8.1'!AC114</f>
        <v>8.8888888888888795E-2</v>
      </c>
      <c r="F91" s="99">
        <f>'Table 8.1'!AE114</f>
        <v>0.17131474103585664</v>
      </c>
      <c r="G91" s="100">
        <f>'Table 8.1'!AE114</f>
        <v>0.17131474103585664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3329</v>
      </c>
      <c r="Y91" s="129">
        <v>3499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8.1'!AA115</f>
        <v>824</v>
      </c>
      <c r="D92" s="99">
        <f>'Table 8.1'!AC115</f>
        <v>0.10455764075067031</v>
      </c>
      <c r="E92" s="100">
        <f>'Table 8.1'!AC115</f>
        <v>0.10455764075067031</v>
      </c>
      <c r="F92" s="99">
        <f>'Table 8.1'!AE115</f>
        <v>0.19767441860465107</v>
      </c>
      <c r="G92" s="100">
        <f>'Table 8.1'!AE115</f>
        <v>0.19767441860465107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8.1'!AA8</f>
        <v>$27,436</v>
      </c>
      <c r="D93" s="99">
        <f>'Table 8.1'!AC8</f>
        <v>-2.0936009864220839E-3</v>
      </c>
      <c r="E93" s="100">
        <f>'Table 8.1'!AC8</f>
        <v>-2.0936009864220839E-3</v>
      </c>
      <c r="F93" s="99">
        <f>'Table 8.1'!AE8</f>
        <v>0.13277208918249395</v>
      </c>
      <c r="G93" s="100">
        <f>'Table 8.1'!AE8</f>
        <v>0.13277208918249395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251</v>
      </c>
      <c r="Y93" s="129">
        <v>259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8.1'!AA9</f>
        <v>$288.0 mil</v>
      </c>
      <c r="D94" s="99">
        <f>'Table 8.1'!AC9</f>
        <v>8.3029305004187259E-2</v>
      </c>
      <c r="E94" s="100">
        <f>'Table 8.1'!AC9</f>
        <v>8.3029305004187259E-2</v>
      </c>
      <c r="F94" s="99">
        <f>'Table 8.1'!AE9</f>
        <v>0.31981525889690454</v>
      </c>
      <c r="G94" s="100">
        <f>'Table 8.1'!AE9</f>
        <v>0.31981525889690454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613</v>
      </c>
      <c r="Y94" s="129">
        <v>637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107</v>
      </c>
      <c r="Y95" s="129">
        <v>121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434</v>
      </c>
      <c r="Y96" s="129">
        <v>474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430</v>
      </c>
      <c r="Y97" s="129">
        <v>473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295</v>
      </c>
      <c r="Y98" s="129">
        <v>302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32</v>
      </c>
      <c r="Y99" s="129">
        <v>39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289</v>
      </c>
      <c r="Y100" s="129">
        <v>294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3157</v>
      </c>
      <c r="Y101" s="129">
        <v>3327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6548</v>
      </c>
      <c r="Y104" s="127">
        <v>7211</v>
      </c>
      <c r="Z104" s="127"/>
      <c r="AA104" s="127" t="str">
        <f>TEXT(Y104,"###,###")</f>
        <v>7,211</v>
      </c>
      <c r="AB104" s="127"/>
      <c r="AC104" s="127">
        <f>Y104/($Y$4)*100</f>
        <v>68.46752753513104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1837</v>
      </c>
      <c r="Y105" s="127">
        <v>2004</v>
      </c>
      <c r="Z105" s="127"/>
      <c r="AA105" s="127" t="str">
        <f>TEXT(Y105,"###,###")</f>
        <v>2,004</v>
      </c>
      <c r="AB105" s="127"/>
      <c r="AC105" s="127">
        <f>Y105/($Y$4)*100</f>
        <v>19.027725028484618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8385</v>
      </c>
      <c r="Y106" s="127">
        <v>9215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1800</v>
      </c>
      <c r="Y108" s="127">
        <v>2065</v>
      </c>
      <c r="Z108" s="127"/>
      <c r="AA108" s="127" t="str">
        <f>TEXT(Y108,"###,###")</f>
        <v>2,065</v>
      </c>
      <c r="AB108" s="127"/>
      <c r="AC108" s="127">
        <f>Y108/($Y$4)*100</f>
        <v>19.606912267375616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1951</v>
      </c>
      <c r="Y109" s="127">
        <v>2236</v>
      </c>
      <c r="Z109" s="127"/>
      <c r="AA109" s="127" t="str">
        <f>TEXT(Y109,"###,###")</f>
        <v>2,236</v>
      </c>
      <c r="AB109" s="127"/>
      <c r="AC109" s="127">
        <f t="shared" ref="AC109:AC111" si="3">Y109/($Y$4)*100</f>
        <v>21.230535510824154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2084</v>
      </c>
      <c r="Y110" s="127">
        <v>2214</v>
      </c>
      <c r="Z110" s="127"/>
      <c r="AA110" s="127" t="str">
        <f>TEXT(Y110,"###,###")</f>
        <v>2,214</v>
      </c>
      <c r="AB110" s="127"/>
      <c r="AC110" s="127">
        <f t="shared" si="3"/>
        <v>21.021648309912646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2553</v>
      </c>
      <c r="Y111" s="127">
        <v>2700</v>
      </c>
      <c r="Z111" s="127"/>
      <c r="AA111" s="127" t="str">
        <f>TEXT(Y111,"###,###")</f>
        <v>2,700</v>
      </c>
      <c r="AB111" s="127"/>
      <c r="AC111" s="127">
        <f t="shared" si="3"/>
        <v>25.636156475503231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9776</v>
      </c>
      <c r="Y112" s="127">
        <v>10532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502</v>
      </c>
      <c r="U114" s="127">
        <v>520</v>
      </c>
      <c r="V114" s="127">
        <v>537</v>
      </c>
      <c r="W114" s="127">
        <v>523</v>
      </c>
      <c r="X114" s="127">
        <v>540</v>
      </c>
      <c r="Y114" s="127">
        <v>588</v>
      </c>
      <c r="Z114" s="127"/>
      <c r="AA114" s="127" t="str">
        <f>TEXT(Y114,"###,###")</f>
        <v>588</v>
      </c>
      <c r="AB114" s="127"/>
      <c r="AC114" s="127">
        <f>Y114/X114-1</f>
        <v>8.8888888888888795E-2</v>
      </c>
      <c r="AD114" s="127"/>
      <c r="AE114" s="127">
        <f>Y114/T114-1</f>
        <v>0.17131474103585664</v>
      </c>
      <c r="AF114" s="127"/>
    </row>
    <row r="115" spans="19:32" x14ac:dyDescent="0.25">
      <c r="S115" s="127" t="s">
        <v>104</v>
      </c>
      <c r="T115" s="127">
        <v>688</v>
      </c>
      <c r="U115" s="127">
        <v>707</v>
      </c>
      <c r="V115" s="127">
        <v>621</v>
      </c>
      <c r="W115" s="127">
        <v>698</v>
      </c>
      <c r="X115" s="127">
        <v>746</v>
      </c>
      <c r="Y115" s="127">
        <v>824</v>
      </c>
      <c r="Z115" s="127"/>
      <c r="AA115" s="127" t="str">
        <f>TEXT(Y115,"###,###")</f>
        <v>824</v>
      </c>
      <c r="AB115" s="127"/>
      <c r="AC115" s="127">
        <f>Y115/X115-1</f>
        <v>0.10455764075067031</v>
      </c>
      <c r="AD115" s="127"/>
      <c r="AE115" s="127">
        <f>Y115/T115-1</f>
        <v>0.19767441860465107</v>
      </c>
      <c r="AF115" s="127"/>
    </row>
    <row r="116" spans="19:32" x14ac:dyDescent="0.25">
      <c r="S116" s="127" t="s">
        <v>56</v>
      </c>
      <c r="T116" s="127">
        <v>1190</v>
      </c>
      <c r="U116" s="127">
        <v>1227</v>
      </c>
      <c r="V116" s="127">
        <v>1158</v>
      </c>
      <c r="W116" s="127">
        <v>1221</v>
      </c>
      <c r="X116" s="127">
        <v>1286</v>
      </c>
      <c r="Y116" s="127">
        <v>1412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41.29</v>
      </c>
      <c r="V118" s="127">
        <v>45.42</v>
      </c>
      <c r="W118" s="127">
        <v>44.52</v>
      </c>
      <c r="X118" s="127">
        <v>45.4</v>
      </c>
      <c r="Y118" s="127">
        <v>44.8</v>
      </c>
      <c r="Z118" s="127"/>
      <c r="AA118" s="127" t="str">
        <f>TEXT(Y118,"##.0")</f>
        <v>44.8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4625</v>
      </c>
      <c r="V120" s="127">
        <v>4760</v>
      </c>
      <c r="W120" s="127">
        <v>4845</v>
      </c>
      <c r="X120" s="127">
        <v>4867</v>
      </c>
      <c r="Y120" s="127">
        <v>5079</v>
      </c>
      <c r="Z120" s="127"/>
      <c r="AA120" s="127" t="str">
        <f>TEXT(Y120,"###,###")</f>
        <v>5,079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900</v>
      </c>
      <c r="V121" s="127">
        <v>879</v>
      </c>
      <c r="W121" s="127">
        <v>883</v>
      </c>
      <c r="X121" s="127">
        <v>864</v>
      </c>
      <c r="Y121" s="127">
        <v>900</v>
      </c>
      <c r="Z121" s="127"/>
      <c r="AA121" s="127" t="str">
        <f t="shared" ref="AA121:AA128" si="4">TEXT(Y121,"###,###")</f>
        <v>900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743</v>
      </c>
      <c r="V122" s="127">
        <v>743</v>
      </c>
      <c r="W122" s="127">
        <v>765</v>
      </c>
      <c r="X122" s="127">
        <v>751</v>
      </c>
      <c r="Y122" s="127">
        <v>847</v>
      </c>
      <c r="Z122" s="127"/>
      <c r="AA122" s="127" t="str">
        <f t="shared" si="4"/>
        <v>847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5368</v>
      </c>
      <c r="V124" s="127">
        <v>5503</v>
      </c>
      <c r="W124" s="127">
        <v>5610</v>
      </c>
      <c r="X124" s="127">
        <v>5618</v>
      </c>
      <c r="Y124" s="127">
        <v>5926</v>
      </c>
      <c r="Z124" s="127"/>
      <c r="AA124" s="127" t="str">
        <f t="shared" si="4"/>
        <v>5,926</v>
      </c>
      <c r="AB124" s="127"/>
      <c r="AC124" s="127">
        <f>Y124/$Y$7*100</f>
        <v>86.815118663932026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1643</v>
      </c>
      <c r="V125" s="127">
        <v>1622</v>
      </c>
      <c r="W125" s="127">
        <v>1648</v>
      </c>
      <c r="X125" s="127">
        <v>1615</v>
      </c>
      <c r="Y125" s="127">
        <v>1747</v>
      </c>
      <c r="Z125" s="127"/>
      <c r="AA125" s="127" t="str">
        <f t="shared" si="4"/>
        <v>1,747</v>
      </c>
      <c r="AB125" s="127"/>
      <c r="AC125" s="127">
        <f>Y125/$Y$7*100</f>
        <v>25.593319660123058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3279</v>
      </c>
      <c r="V127" s="127">
        <v>3329</v>
      </c>
      <c r="W127" s="127">
        <v>3387</v>
      </c>
      <c r="X127" s="127">
        <v>3325</v>
      </c>
      <c r="Y127" s="127">
        <v>3499</v>
      </c>
      <c r="Z127" s="127"/>
      <c r="AA127" s="127" t="str">
        <f t="shared" si="4"/>
        <v>3,499</v>
      </c>
      <c r="AB127" s="127"/>
      <c r="AC127" s="127">
        <f>Y127/$Y$7*100</f>
        <v>51.259888661002051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2990</v>
      </c>
      <c r="V128" s="127">
        <v>3052</v>
      </c>
      <c r="W128" s="127">
        <v>3103</v>
      </c>
      <c r="X128" s="127">
        <v>3161</v>
      </c>
      <c r="Y128" s="127">
        <v>3327</v>
      </c>
      <c r="Z128" s="127"/>
      <c r="AA128" s="127" t="str">
        <f t="shared" si="4"/>
        <v>3,327</v>
      </c>
      <c r="AB128" s="127"/>
      <c r="AC128" s="127">
        <f>Y128/$Y$7*100</f>
        <v>48.740111338997949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A6C80B01-CA47-479A-87D6-E1C263A49E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7C4F3936-997B-4A5A-AF05-47E96747C7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4FD97883-37CE-429F-95AB-4CD35E3B2F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C210D5EC-DF42-4A2D-9C68-4217FC09C3D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East Gippsland</v>
      </c>
      <c r="T1" s="127"/>
      <c r="U1" s="127"/>
      <c r="V1" s="127"/>
      <c r="W1" s="127"/>
      <c r="X1" s="127"/>
      <c r="Y1" s="127" t="str">
        <f>Y3</f>
        <v>8.19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130</v>
      </c>
      <c r="V3" s="127"/>
      <c r="W3" s="127"/>
      <c r="X3" s="127"/>
      <c r="Y3" s="127" t="s">
        <v>233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8.19'!$Y$3&amp;" "&amp;'Table 8.19'!$U$3&amp;", "&amp;'State data for spotlight'!$C$3&amp;", "&amp;'Table 8.19'!$Y$2</f>
        <v>Table 8.19 East Gippsland,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29111</v>
      </c>
      <c r="U4" s="129">
        <v>29822</v>
      </c>
      <c r="V4" s="129">
        <v>30411</v>
      </c>
      <c r="W4" s="129">
        <v>30091</v>
      </c>
      <c r="X4" s="129">
        <v>29579</v>
      </c>
      <c r="Y4" s="129">
        <v>30567</v>
      </c>
      <c r="Z4" s="127"/>
      <c r="AA4" s="127" t="str">
        <f>TEXT(Y4,"###,###")</f>
        <v>30,567</v>
      </c>
      <c r="AB4" s="127"/>
      <c r="AC4" s="127">
        <f t="shared" ref="AC4:AC9" si="0">Y4/X4-1</f>
        <v>3.3402075797018149E-2</v>
      </c>
      <c r="AD4" s="127"/>
      <c r="AE4" s="127">
        <f>Y4/T4-1</f>
        <v>5.0015458074267549E-2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14783</v>
      </c>
      <c r="U5" s="129">
        <v>14936</v>
      </c>
      <c r="V5" s="129">
        <v>15195</v>
      </c>
      <c r="W5" s="129">
        <v>15037</v>
      </c>
      <c r="X5" s="129">
        <v>14772</v>
      </c>
      <c r="Y5" s="129">
        <v>15286</v>
      </c>
      <c r="Z5" s="127"/>
      <c r="AA5" s="127" t="str">
        <f>TEXT(Y5,"###,###")</f>
        <v>15,286</v>
      </c>
      <c r="AB5" s="127"/>
      <c r="AC5" s="127">
        <f t="shared" si="0"/>
        <v>3.4795559165989642E-2</v>
      </c>
      <c r="AD5" s="127"/>
      <c r="AE5" s="127">
        <f t="shared" ref="AE5:AE9" si="1">Y5/T5-1</f>
        <v>3.4025569911384723E-2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14328</v>
      </c>
      <c r="U6" s="129">
        <v>14886</v>
      </c>
      <c r="V6" s="129">
        <v>15216</v>
      </c>
      <c r="W6" s="129">
        <v>15054</v>
      </c>
      <c r="X6" s="129">
        <v>14807</v>
      </c>
      <c r="Y6" s="129">
        <v>15281</v>
      </c>
      <c r="Z6" s="127"/>
      <c r="AA6" s="127" t="str">
        <f>TEXT(Y6,"###,###")</f>
        <v>15,281</v>
      </c>
      <c r="AB6" s="127"/>
      <c r="AC6" s="127">
        <f t="shared" si="0"/>
        <v>3.2011886270007395E-2</v>
      </c>
      <c r="AD6" s="127"/>
      <c r="AE6" s="127">
        <f t="shared" si="1"/>
        <v>6.6513121161362321E-2</v>
      </c>
      <c r="AF6" s="127"/>
    </row>
    <row r="7" spans="1:32" ht="16.5" customHeight="1" thickBot="1" x14ac:dyDescent="0.3">
      <c r="A7" s="46" t="str">
        <f>"QUICK STATS for "&amp;'Table 8.19'!Y2&amp;"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20766</v>
      </c>
      <c r="U7" s="129">
        <v>20914</v>
      </c>
      <c r="V7" s="129">
        <v>21143</v>
      </c>
      <c r="W7" s="129">
        <v>21168</v>
      </c>
      <c r="X7" s="129">
        <v>21116</v>
      </c>
      <c r="Y7" s="129">
        <v>21850</v>
      </c>
      <c r="Z7" s="127"/>
      <c r="AA7" s="127" t="str">
        <f>TEXT(Y7,"###,###")</f>
        <v>21,850</v>
      </c>
      <c r="AB7" s="127"/>
      <c r="AC7" s="127">
        <f t="shared" si="0"/>
        <v>3.4760371282439806E-2</v>
      </c>
      <c r="AD7" s="127"/>
      <c r="AE7" s="127">
        <f t="shared" si="1"/>
        <v>5.2200712703457608E-2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30,567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8.19'!AA7</f>
        <v>21,850</v>
      </c>
      <c r="P8" s="51"/>
      <c r="S8" s="127" t="s">
        <v>96</v>
      </c>
      <c r="T8" s="127">
        <v>28499.05</v>
      </c>
      <c r="U8" s="127">
        <v>28492</v>
      </c>
      <c r="V8" s="127">
        <v>29643.32</v>
      </c>
      <c r="W8" s="127">
        <v>30925.86</v>
      </c>
      <c r="X8" s="127">
        <v>33001</v>
      </c>
      <c r="Y8" s="127">
        <v>33364.31</v>
      </c>
      <c r="Z8" s="127"/>
      <c r="AA8" s="127" t="str">
        <f>TEXT(Y8,"$###,###")</f>
        <v>$33,364</v>
      </c>
      <c r="AB8" s="127"/>
      <c r="AC8" s="127">
        <f t="shared" si="0"/>
        <v>1.100906033150495E-2</v>
      </c>
      <c r="AD8" s="127"/>
      <c r="AE8" s="127">
        <f t="shared" si="1"/>
        <v>0.17071656774524069</v>
      </c>
      <c r="AF8" s="127"/>
    </row>
    <row r="9" spans="1:32" x14ac:dyDescent="0.25">
      <c r="A9" s="55" t="s">
        <v>17</v>
      </c>
      <c r="B9" s="56"/>
      <c r="C9" s="57"/>
      <c r="D9" s="58">
        <f>'Table 8.19'!AC104</f>
        <v>65.439853436712795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51.299771167048057</v>
      </c>
      <c r="P9" s="59" t="s">
        <v>97</v>
      </c>
      <c r="S9" s="127" t="s">
        <v>9</v>
      </c>
      <c r="T9" s="127">
        <v>776487967</v>
      </c>
      <c r="U9" s="127">
        <v>809213536</v>
      </c>
      <c r="V9" s="127">
        <v>848206358</v>
      </c>
      <c r="W9" s="127">
        <v>875905983</v>
      </c>
      <c r="X9" s="127">
        <v>891436179</v>
      </c>
      <c r="Y9" s="127">
        <v>940580248</v>
      </c>
      <c r="Z9" s="127"/>
      <c r="AA9" s="127" t="str">
        <f>TEXT(Y9/1000000,"$#,###.0")&amp;" mil"</f>
        <v>$940.6 mil</v>
      </c>
      <c r="AB9" s="127"/>
      <c r="AC9" s="127">
        <f t="shared" si="0"/>
        <v>5.5129094104223064E-2</v>
      </c>
      <c r="AD9" s="127"/>
      <c r="AE9" s="127">
        <f t="shared" si="1"/>
        <v>0.21132623810511664</v>
      </c>
      <c r="AF9" s="127"/>
    </row>
    <row r="10" spans="1:32" x14ac:dyDescent="0.25">
      <c r="A10" s="55" t="s">
        <v>20</v>
      </c>
      <c r="B10" s="56"/>
      <c r="C10" s="57"/>
      <c r="D10" s="58">
        <f>'Table 8.19'!AC105</f>
        <v>21.408708738181701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48.70022883295195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86.791762013729979</v>
      </c>
      <c r="P11" s="59" t="s">
        <v>97</v>
      </c>
      <c r="S11" s="127" t="s">
        <v>32</v>
      </c>
      <c r="T11" s="129">
        <v>24190</v>
      </c>
      <c r="U11" s="129">
        <v>24919</v>
      </c>
      <c r="V11" s="129">
        <v>25455</v>
      </c>
      <c r="W11" s="129">
        <v>25190</v>
      </c>
      <c r="X11" s="129">
        <v>24744</v>
      </c>
      <c r="Y11" s="129">
        <v>25530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8.19'!AC108</f>
        <v>16.442568783328426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23.05263157894737</v>
      </c>
      <c r="P12" s="59" t="s">
        <v>97</v>
      </c>
      <c r="S12" s="127" t="s">
        <v>33</v>
      </c>
      <c r="T12" s="129">
        <v>4919</v>
      </c>
      <c r="U12" s="129">
        <v>4906</v>
      </c>
      <c r="V12" s="129">
        <v>4955</v>
      </c>
      <c r="W12" s="129">
        <v>4899</v>
      </c>
      <c r="X12" s="129">
        <v>4835</v>
      </c>
      <c r="Y12" s="129">
        <v>5037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8.19'!AC109</f>
        <v>17.698825530801191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8.19'!AA118</f>
        <v>44.8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8.19'!AC110</f>
        <v>20.617005267118135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15.17162471395881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8.19'!AC111</f>
        <v>32.090162593646745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84.828375286041194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1774</v>
      </c>
      <c r="Z15" s="127"/>
      <c r="AA15" s="130">
        <f t="shared" ref="AA15:AA34" si="2">IF(Y15="np",0,Y15/$Y$34)</f>
        <v>5.8036444531684495E-2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179</v>
      </c>
      <c r="Z16" s="127"/>
      <c r="AA16" s="130">
        <f t="shared" si="2"/>
        <v>5.8559884843131481E-3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2040</v>
      </c>
      <c r="Z17" s="127"/>
      <c r="AA17" s="130">
        <f t="shared" si="2"/>
        <v>6.6738639709490621E-2</v>
      </c>
      <c r="AB17" s="127"/>
      <c r="AC17" s="127"/>
      <c r="AD17" s="127"/>
      <c r="AE17" s="127"/>
      <c r="AF17" s="127"/>
    </row>
    <row r="18" spans="1:32" x14ac:dyDescent="0.25">
      <c r="A18" s="85" t="str">
        <f>'Table 8.19'!$S$1&amp;" ("&amp;'Table 8.19'!$T$2&amp;" to "&amp;'Table 8.19'!$Y$2&amp;")"</f>
        <v>East Gippsland (2011-12 to 2016-17)</v>
      </c>
      <c r="B18" s="85"/>
      <c r="C18" s="85"/>
      <c r="D18" s="85"/>
      <c r="E18" s="85"/>
      <c r="F18" s="85"/>
      <c r="G18" s="85" t="str">
        <f>'Table 8.19'!$S$1&amp;" ("&amp;'Table 8.19'!$T$2&amp;" to "&amp;'Table 8.19'!$Y$2&amp;")"</f>
        <v>East Gippsland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258</v>
      </c>
      <c r="Z18" s="127"/>
      <c r="AA18" s="130">
        <f t="shared" si="2"/>
        <v>8.4404750220826389E-3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1968</v>
      </c>
      <c r="Z19" s="127"/>
      <c r="AA19" s="130">
        <f t="shared" si="2"/>
        <v>6.4383158307979194E-2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692</v>
      </c>
      <c r="Z20" s="127"/>
      <c r="AA20" s="130">
        <f t="shared" si="2"/>
        <v>2.2638793470082116E-2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2965</v>
      </c>
      <c r="Z21" s="127"/>
      <c r="AA21" s="130">
        <f t="shared" si="2"/>
        <v>9.700003271501946E-2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2364</v>
      </c>
      <c r="Z22" s="127"/>
      <c r="AA22" s="130">
        <f t="shared" si="2"/>
        <v>7.7338306016292074E-2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991</v>
      </c>
      <c r="Z23" s="127"/>
      <c r="AA23" s="130">
        <f t="shared" si="2"/>
        <v>3.2420584290247655E-2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192</v>
      </c>
      <c r="Z24" s="127"/>
      <c r="AA24" s="130">
        <f t="shared" si="2"/>
        <v>6.281283737363824E-3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753</v>
      </c>
      <c r="Z25" s="127"/>
      <c r="AA25" s="130">
        <f t="shared" si="2"/>
        <v>2.4634409657473745E-2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513</v>
      </c>
      <c r="Z26" s="127"/>
      <c r="AA26" s="130">
        <f t="shared" si="2"/>
        <v>1.6782804985768965E-2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1048</v>
      </c>
      <c r="Z27" s="127"/>
      <c r="AA27" s="130">
        <f t="shared" si="2"/>
        <v>3.4285340399777535E-2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1460</v>
      </c>
      <c r="Z28" s="127"/>
      <c r="AA28" s="130">
        <f t="shared" si="2"/>
        <v>4.7763928419537409E-2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1698</v>
      </c>
      <c r="Z29" s="127"/>
      <c r="AA29" s="130">
        <f t="shared" si="2"/>
        <v>5.5550103052311318E-2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2415</v>
      </c>
      <c r="Z30" s="127"/>
      <c r="AA30" s="130">
        <f t="shared" si="2"/>
        <v>7.900677200902935E-2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8.19'!Y2&amp;")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3692</v>
      </c>
      <c r="Z31" s="127"/>
      <c r="AA31" s="130">
        <f t="shared" si="2"/>
        <v>0.12078385186639186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426</v>
      </c>
      <c r="Z32" s="127"/>
      <c r="AA32" s="130">
        <f t="shared" si="2"/>
        <v>1.3936598292275984E-2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1036</v>
      </c>
      <c r="Z33" s="127"/>
      <c r="AA33" s="130">
        <f t="shared" si="2"/>
        <v>3.3892760166192297E-2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30567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17750</v>
      </c>
      <c r="U37" s="127">
        <v>17453</v>
      </c>
      <c r="V37" s="127">
        <v>17649</v>
      </c>
      <c r="W37" s="127">
        <v>17764</v>
      </c>
      <c r="X37" s="127">
        <v>18043</v>
      </c>
      <c r="Y37" s="127">
        <v>18535</v>
      </c>
      <c r="Z37" s="127"/>
      <c r="AA37" s="127" t="str">
        <f>TEXT(Y37,"###,###")</f>
        <v>18,535</v>
      </c>
      <c r="AB37" s="127"/>
      <c r="AC37" s="127">
        <f>Y37/X37-1</f>
        <v>2.7268192650889533E-2</v>
      </c>
      <c r="AD37" s="127"/>
      <c r="AE37" s="127">
        <f>Y37/T37-1</f>
        <v>4.4225352112676086E-2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3014</v>
      </c>
      <c r="U38" s="127">
        <v>3462</v>
      </c>
      <c r="V38" s="127">
        <v>3492</v>
      </c>
      <c r="W38" s="127">
        <v>3402</v>
      </c>
      <c r="X38" s="127">
        <v>3072</v>
      </c>
      <c r="Y38" s="127">
        <v>3315</v>
      </c>
      <c r="Z38" s="127"/>
      <c r="AA38" s="127" t="str">
        <f>TEXT(Y38,"###,###")</f>
        <v>3,315</v>
      </c>
      <c r="AB38" s="127"/>
      <c r="AC38" s="127">
        <f>Y38/X38-1</f>
        <v>7.91015625E-2</v>
      </c>
      <c r="AD38" s="127"/>
      <c r="AE38" s="127">
        <f>Y38/T38-1</f>
        <v>9.9867285998672894E-2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20764</v>
      </c>
      <c r="U40" s="127">
        <v>20915</v>
      </c>
      <c r="V40" s="127">
        <v>21141</v>
      </c>
      <c r="W40" s="127">
        <v>21166</v>
      </c>
      <c r="X40" s="127">
        <v>21115</v>
      </c>
      <c r="Y40" s="127">
        <v>21850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84.828375286041194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15.17162471395881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0</v>
      </c>
      <c r="Y44" s="129">
        <v>5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348</v>
      </c>
      <c r="Y45" s="129">
        <v>372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880</v>
      </c>
      <c r="Y46" s="129">
        <v>859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1207</v>
      </c>
      <c r="Y47" s="129">
        <v>1262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1391</v>
      </c>
      <c r="Y48" s="129">
        <v>1441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8.19'!S1&amp;" ("&amp;'Table 8.19'!Y2&amp;") *"</f>
        <v>Number of jobs by age and sex of job holders in East Gippsland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1280</v>
      </c>
      <c r="Y49" s="129">
        <v>1317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1145</v>
      </c>
      <c r="Y50" s="129">
        <v>1167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1210</v>
      </c>
      <c r="Y51" s="129">
        <v>1271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1484</v>
      </c>
      <c r="Y52" s="129">
        <v>1463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1457</v>
      </c>
      <c r="Y53" s="129">
        <v>1443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1577</v>
      </c>
      <c r="Y54" s="129">
        <v>1657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1315</v>
      </c>
      <c r="Y55" s="129">
        <v>1454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817</v>
      </c>
      <c r="Y56" s="129">
        <v>811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338</v>
      </c>
      <c r="Y57" s="129">
        <v>427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187</v>
      </c>
      <c r="Y58" s="129">
        <v>186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89</v>
      </c>
      <c r="Y59" s="129">
        <v>91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47</v>
      </c>
      <c r="Y60" s="129">
        <v>59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14772</v>
      </c>
      <c r="Y61" s="129">
        <v>15286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14</v>
      </c>
      <c r="Y63" s="129">
        <v>14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8.19'!S1&amp;" ("&amp;'Table 8.19'!Y2&amp;") *"</f>
        <v>Number of employed persons per occupation of main job by sex in East Gippsland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336</v>
      </c>
      <c r="Y64" s="129">
        <v>357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834</v>
      </c>
      <c r="Y65" s="129">
        <v>853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1176</v>
      </c>
      <c r="Y66" s="129">
        <v>1128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1322</v>
      </c>
      <c r="Y67" s="129">
        <v>1398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1145</v>
      </c>
      <c r="Y68" s="129">
        <v>1197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1201</v>
      </c>
      <c r="Y69" s="129">
        <v>1218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1394</v>
      </c>
      <c r="Y70" s="129">
        <v>1347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1686</v>
      </c>
      <c r="Y71" s="129">
        <v>1722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1668</v>
      </c>
      <c r="Y72" s="129">
        <v>1705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1701</v>
      </c>
      <c r="Y73" s="129">
        <v>1758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1245</v>
      </c>
      <c r="Y74" s="129">
        <v>1385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608</v>
      </c>
      <c r="Y75" s="129">
        <v>686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221</v>
      </c>
      <c r="Y76" s="129">
        <v>245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121</v>
      </c>
      <c r="Y77" s="129">
        <v>123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76</v>
      </c>
      <c r="Y78" s="129">
        <v>92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53</v>
      </c>
      <c r="Y79" s="129">
        <v>53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14807</v>
      </c>
      <c r="Y80" s="129">
        <v>15281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8.19'!S1</f>
        <v>East Gippsland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950</v>
      </c>
      <c r="Y83" s="129">
        <v>1006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939</v>
      </c>
      <c r="Y84" s="129">
        <v>964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8.19'!AA4</f>
        <v>30,567</v>
      </c>
      <c r="D85" s="99">
        <f>'Table 8.19'!AC4</f>
        <v>3.3402075797018149E-2</v>
      </c>
      <c r="E85" s="100">
        <f>'Table 8.19'!AC4</f>
        <v>3.3402075797018149E-2</v>
      </c>
      <c r="F85" s="99">
        <f>'Table 8.19'!AE4</f>
        <v>5.0015458074267549E-2</v>
      </c>
      <c r="G85" s="100">
        <f>'Table 8.19'!AE4</f>
        <v>5.0015458074267549E-2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1668</v>
      </c>
      <c r="Y85" s="129">
        <v>1752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8.19'!AA5</f>
        <v>15,286</v>
      </c>
      <c r="D86" s="99">
        <f>'Table 8.19'!AC5</f>
        <v>3.4795559165989642E-2</v>
      </c>
      <c r="E86" s="100">
        <f>'Table 8.19'!AC5</f>
        <v>3.4795559165989642E-2</v>
      </c>
      <c r="F86" s="99">
        <f>'Table 8.19'!AE5</f>
        <v>3.4025569911384723E-2</v>
      </c>
      <c r="G86" s="100">
        <f>'Table 8.19'!AE5</f>
        <v>3.4025569911384723E-2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606</v>
      </c>
      <c r="Y86" s="129">
        <v>659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8.19'!AA6</f>
        <v>15,281</v>
      </c>
      <c r="D87" s="99">
        <f>'Table 8.19'!AC6</f>
        <v>3.2011886270007395E-2</v>
      </c>
      <c r="E87" s="100">
        <f>'Table 8.19'!AC6</f>
        <v>3.2011886270007395E-2</v>
      </c>
      <c r="F87" s="99">
        <f>'Table 8.19'!AE6</f>
        <v>6.6513121161362321E-2</v>
      </c>
      <c r="G87" s="100">
        <f>'Table 8.19'!AE6</f>
        <v>6.6513121161362321E-2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295</v>
      </c>
      <c r="Y87" s="129">
        <v>333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8.19'!AA7</f>
        <v>21,850</v>
      </c>
      <c r="D88" s="99">
        <f>'Table 8.19'!AC7</f>
        <v>3.4760371282439806E-2</v>
      </c>
      <c r="E88" s="100">
        <f>'Table 8.19'!AC7</f>
        <v>3.4760371282439806E-2</v>
      </c>
      <c r="F88" s="99">
        <f>'Table 8.19'!AE7</f>
        <v>5.2200712703457608E-2</v>
      </c>
      <c r="G88" s="100">
        <f>'Table 8.19'!AE7</f>
        <v>5.2200712703457608E-2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581</v>
      </c>
      <c r="Y88" s="129">
        <v>599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8.19'!AA37</f>
        <v>18,535</v>
      </c>
      <c r="D89" s="99">
        <f>'Table 8.19'!AC37</f>
        <v>2.7268192650889533E-2</v>
      </c>
      <c r="E89" s="100">
        <f>'Table 8.19'!AC37</f>
        <v>2.7268192650889533E-2</v>
      </c>
      <c r="F89" s="99">
        <f>'Table 8.19'!AE37</f>
        <v>4.4225352112676086E-2</v>
      </c>
      <c r="G89" s="100">
        <f>'Table 8.19'!AE37</f>
        <v>4.4225352112676086E-2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990</v>
      </c>
      <c r="Y89" s="129">
        <v>1021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8.19'!AA38</f>
        <v>3,315</v>
      </c>
      <c r="D90" s="99">
        <f>'Table 8.19'!AC38</f>
        <v>7.91015625E-2</v>
      </c>
      <c r="E90" s="100">
        <f>'Table 8.19'!AC38</f>
        <v>7.91015625E-2</v>
      </c>
      <c r="F90" s="99">
        <f>'Table 8.19'!AE38</f>
        <v>9.9867285998672894E-2</v>
      </c>
      <c r="G90" s="100">
        <f>'Table 8.19'!AE38</f>
        <v>9.9867285998672894E-2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1647</v>
      </c>
      <c r="Y90" s="129">
        <v>1675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8.19'!AA114</f>
        <v>1,400</v>
      </c>
      <c r="D91" s="99">
        <f>'Table 8.19'!AC114</f>
        <v>0.12540192926045024</v>
      </c>
      <c r="E91" s="100">
        <f>'Table 8.19'!AC114</f>
        <v>0.12540192926045024</v>
      </c>
      <c r="F91" s="99">
        <f>'Table 8.19'!AE114</f>
        <v>0.15131578947368429</v>
      </c>
      <c r="G91" s="100">
        <f>'Table 8.19'!AE114</f>
        <v>0.15131578947368429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10845</v>
      </c>
      <c r="Y91" s="129">
        <v>11209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8.19'!AA115</f>
        <v>1,915</v>
      </c>
      <c r="D92" s="99">
        <f>'Table 8.19'!AC115</f>
        <v>4.816639299397929E-2</v>
      </c>
      <c r="E92" s="100">
        <f>'Table 8.19'!AC115</f>
        <v>4.816639299397929E-2</v>
      </c>
      <c r="F92" s="99">
        <f>'Table 8.19'!AE115</f>
        <v>6.6258351893095702E-2</v>
      </c>
      <c r="G92" s="100">
        <f>'Table 8.19'!AE115</f>
        <v>6.6258351893095702E-2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8.19'!AA8</f>
        <v>$33,364</v>
      </c>
      <c r="D93" s="99">
        <f>'Table 8.19'!AC8</f>
        <v>1.100906033150495E-2</v>
      </c>
      <c r="E93" s="100">
        <f>'Table 8.19'!AC8</f>
        <v>1.100906033150495E-2</v>
      </c>
      <c r="F93" s="99">
        <f>'Table 8.19'!AE8</f>
        <v>0.17071656774524069</v>
      </c>
      <c r="G93" s="100">
        <f>'Table 8.19'!AE8</f>
        <v>0.17071656774524069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656</v>
      </c>
      <c r="Y93" s="129">
        <v>694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8.19'!AA9</f>
        <v>$940.6 mil</v>
      </c>
      <c r="D94" s="99">
        <f>'Table 8.19'!AC9</f>
        <v>5.5129094104223064E-2</v>
      </c>
      <c r="E94" s="100">
        <f>'Table 8.19'!AC9</f>
        <v>5.5129094104223064E-2</v>
      </c>
      <c r="F94" s="99">
        <f>'Table 8.19'!AE9</f>
        <v>0.21132623810511664</v>
      </c>
      <c r="G94" s="100">
        <f>'Table 8.19'!AE9</f>
        <v>0.21132623810511664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1728</v>
      </c>
      <c r="Y94" s="129">
        <v>1833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352</v>
      </c>
      <c r="Y95" s="129">
        <v>345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1739</v>
      </c>
      <c r="Y96" s="129">
        <v>1741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1406</v>
      </c>
      <c r="Y97" s="129">
        <v>1538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1020</v>
      </c>
      <c r="Y98" s="129">
        <v>1061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62</v>
      </c>
      <c r="Y99" s="129">
        <v>67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909</v>
      </c>
      <c r="Y100" s="129">
        <v>972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10271</v>
      </c>
      <c r="Y101" s="129">
        <v>10641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18495</v>
      </c>
      <c r="Y104" s="127">
        <v>20003</v>
      </c>
      <c r="Z104" s="127"/>
      <c r="AA104" s="127" t="str">
        <f>TEXT(Y104,"###,###")</f>
        <v>20,003</v>
      </c>
      <c r="AB104" s="127"/>
      <c r="AC104" s="127">
        <f>Y104/($Y$4)*100</f>
        <v>65.439853436712795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6739</v>
      </c>
      <c r="Y105" s="127">
        <v>6544</v>
      </c>
      <c r="Z105" s="127"/>
      <c r="AA105" s="127" t="str">
        <f>TEXT(Y105,"###,###")</f>
        <v>6,544</v>
      </c>
      <c r="AB105" s="127"/>
      <c r="AC105" s="127">
        <f>Y105/($Y$4)*100</f>
        <v>21.408708738181701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25234</v>
      </c>
      <c r="Y106" s="127">
        <v>26547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4540</v>
      </c>
      <c r="Y108" s="127">
        <v>5026</v>
      </c>
      <c r="Z108" s="127"/>
      <c r="AA108" s="127" t="str">
        <f>TEXT(Y108,"###,###")</f>
        <v>5,026</v>
      </c>
      <c r="AB108" s="127"/>
      <c r="AC108" s="127">
        <f>Y108/($Y$4)*100</f>
        <v>16.442568783328426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4886</v>
      </c>
      <c r="Y109" s="127">
        <v>5410</v>
      </c>
      <c r="Z109" s="127"/>
      <c r="AA109" s="127" t="str">
        <f>TEXT(Y109,"###,###")</f>
        <v>5,410</v>
      </c>
      <c r="AB109" s="127"/>
      <c r="AC109" s="127">
        <f t="shared" ref="AC109:AC111" si="3">Y109/($Y$4)*100</f>
        <v>17.698825530801191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6045</v>
      </c>
      <c r="Y110" s="127">
        <v>6302</v>
      </c>
      <c r="Z110" s="127"/>
      <c r="AA110" s="127" t="str">
        <f>TEXT(Y110,"###,###")</f>
        <v>6,302</v>
      </c>
      <c r="AB110" s="127"/>
      <c r="AC110" s="127">
        <f t="shared" si="3"/>
        <v>20.617005267118135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9765</v>
      </c>
      <c r="Y111" s="127">
        <v>9809</v>
      </c>
      <c r="Z111" s="127"/>
      <c r="AA111" s="127" t="str">
        <f>TEXT(Y111,"###,###")</f>
        <v>9,809</v>
      </c>
      <c r="AB111" s="127"/>
      <c r="AC111" s="127">
        <f t="shared" si="3"/>
        <v>32.090162593646745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29579</v>
      </c>
      <c r="Y112" s="127">
        <v>30567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1216</v>
      </c>
      <c r="U114" s="127">
        <v>1386</v>
      </c>
      <c r="V114" s="127">
        <v>1433</v>
      </c>
      <c r="W114" s="127">
        <v>1347</v>
      </c>
      <c r="X114" s="127">
        <v>1244</v>
      </c>
      <c r="Y114" s="127">
        <v>1400</v>
      </c>
      <c r="Z114" s="127"/>
      <c r="AA114" s="127" t="str">
        <f>TEXT(Y114,"###,###")</f>
        <v>1,400</v>
      </c>
      <c r="AB114" s="127"/>
      <c r="AC114" s="127">
        <f>Y114/X114-1</f>
        <v>0.12540192926045024</v>
      </c>
      <c r="AD114" s="127"/>
      <c r="AE114" s="127">
        <f>Y114/T114-1</f>
        <v>0.15131578947368429</v>
      </c>
      <c r="AF114" s="127"/>
    </row>
    <row r="115" spans="19:32" x14ac:dyDescent="0.25">
      <c r="S115" s="127" t="s">
        <v>104</v>
      </c>
      <c r="T115" s="127">
        <v>1796</v>
      </c>
      <c r="U115" s="127">
        <v>2075</v>
      </c>
      <c r="V115" s="127">
        <v>2062</v>
      </c>
      <c r="W115" s="127">
        <v>2061</v>
      </c>
      <c r="X115" s="127">
        <v>1827</v>
      </c>
      <c r="Y115" s="127">
        <v>1915</v>
      </c>
      <c r="Z115" s="127"/>
      <c r="AA115" s="127" t="str">
        <f>TEXT(Y115,"###,###")</f>
        <v>1,915</v>
      </c>
      <c r="AB115" s="127"/>
      <c r="AC115" s="127">
        <f>Y115/X115-1</f>
        <v>4.816639299397929E-2</v>
      </c>
      <c r="AD115" s="127"/>
      <c r="AE115" s="127">
        <f>Y115/T115-1</f>
        <v>6.6258351893095702E-2</v>
      </c>
      <c r="AF115" s="127"/>
    </row>
    <row r="116" spans="19:32" x14ac:dyDescent="0.25">
      <c r="S116" s="127" t="s">
        <v>56</v>
      </c>
      <c r="T116" s="127">
        <v>3012</v>
      </c>
      <c r="U116" s="127">
        <v>3461</v>
      </c>
      <c r="V116" s="127">
        <v>3495</v>
      </c>
      <c r="W116" s="127">
        <v>3408</v>
      </c>
      <c r="X116" s="127">
        <v>3071</v>
      </c>
      <c r="Y116" s="127">
        <v>3315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43.33</v>
      </c>
      <c r="V118" s="127">
        <v>44.51</v>
      </c>
      <c r="W118" s="127">
        <v>44.54</v>
      </c>
      <c r="X118" s="127">
        <v>44.52</v>
      </c>
      <c r="Y118" s="127">
        <v>44.82</v>
      </c>
      <c r="Z118" s="127"/>
      <c r="AA118" s="127" t="str">
        <f>TEXT(Y118,"##.0")</f>
        <v>44.8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16011</v>
      </c>
      <c r="V120" s="127">
        <v>16187</v>
      </c>
      <c r="W120" s="127">
        <v>16267</v>
      </c>
      <c r="X120" s="127">
        <v>16281</v>
      </c>
      <c r="Y120" s="127">
        <v>16813</v>
      </c>
      <c r="Z120" s="127"/>
      <c r="AA120" s="127" t="str">
        <f>TEXT(Y120,"###,###")</f>
        <v>16,813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2820</v>
      </c>
      <c r="V121" s="127">
        <v>2835</v>
      </c>
      <c r="W121" s="127">
        <v>2813</v>
      </c>
      <c r="X121" s="127">
        <v>2739</v>
      </c>
      <c r="Y121" s="127">
        <v>2886</v>
      </c>
      <c r="Z121" s="127"/>
      <c r="AA121" s="127" t="str">
        <f t="shared" ref="AA121:AA128" si="4">TEXT(Y121,"###,###")</f>
        <v>2,886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2081</v>
      </c>
      <c r="V122" s="127">
        <v>2122</v>
      </c>
      <c r="W122" s="127">
        <v>2086</v>
      </c>
      <c r="X122" s="127">
        <v>2092</v>
      </c>
      <c r="Y122" s="127">
        <v>2151</v>
      </c>
      <c r="Z122" s="127"/>
      <c r="AA122" s="127" t="str">
        <f t="shared" si="4"/>
        <v>2,151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18092</v>
      </c>
      <c r="V124" s="127">
        <v>18309</v>
      </c>
      <c r="W124" s="127">
        <v>18353</v>
      </c>
      <c r="X124" s="127">
        <v>18373</v>
      </c>
      <c r="Y124" s="127">
        <v>18964</v>
      </c>
      <c r="Z124" s="127"/>
      <c r="AA124" s="127" t="str">
        <f t="shared" si="4"/>
        <v>18,964</v>
      </c>
      <c r="AB124" s="127"/>
      <c r="AC124" s="127">
        <f>Y124/$Y$7*100</f>
        <v>86.791762013729979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4901</v>
      </c>
      <c r="V125" s="127">
        <v>4957</v>
      </c>
      <c r="W125" s="127">
        <v>4899</v>
      </c>
      <c r="X125" s="127">
        <v>4831</v>
      </c>
      <c r="Y125" s="127">
        <v>5037</v>
      </c>
      <c r="Z125" s="127"/>
      <c r="AA125" s="127" t="str">
        <f t="shared" si="4"/>
        <v>5,037</v>
      </c>
      <c r="AB125" s="127"/>
      <c r="AC125" s="127">
        <f>Y125/$Y$7*100</f>
        <v>23.05263157894737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10826</v>
      </c>
      <c r="V127" s="127">
        <v>10908</v>
      </c>
      <c r="W127" s="127">
        <v>10914</v>
      </c>
      <c r="X127" s="127">
        <v>10845</v>
      </c>
      <c r="Y127" s="127">
        <v>11209</v>
      </c>
      <c r="Z127" s="127"/>
      <c r="AA127" s="127" t="str">
        <f t="shared" si="4"/>
        <v>11,209</v>
      </c>
      <c r="AB127" s="127"/>
      <c r="AC127" s="127">
        <f>Y127/$Y$7*100</f>
        <v>51.299771167048057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10088</v>
      </c>
      <c r="V128" s="127">
        <v>10235</v>
      </c>
      <c r="W128" s="127">
        <v>10254</v>
      </c>
      <c r="X128" s="127">
        <v>10271</v>
      </c>
      <c r="Y128" s="127">
        <v>10641</v>
      </c>
      <c r="Z128" s="127"/>
      <c r="AA128" s="127" t="str">
        <f t="shared" si="4"/>
        <v>10,641</v>
      </c>
      <c r="AB128" s="127"/>
      <c r="AC128" s="127">
        <f>Y128/$Y$7*100</f>
        <v>48.70022883295195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E8588FCD-8D36-448E-AD38-AE5652F2B3D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430EF8A7-1708-4438-A9C8-C1F4C0368FF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B355EBD8-5F52-4457-A454-20528D007B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CE5C85F1-98E0-4FDA-8202-D7EDFB4CFD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Frankston</v>
      </c>
      <c r="T1" s="127"/>
      <c r="U1" s="127"/>
      <c r="V1" s="127"/>
      <c r="W1" s="127"/>
      <c r="X1" s="127"/>
      <c r="Y1" s="127" t="str">
        <f>Y3</f>
        <v>8.20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131</v>
      </c>
      <c r="V3" s="127"/>
      <c r="W3" s="127"/>
      <c r="X3" s="127"/>
      <c r="Y3" s="127" t="s">
        <v>209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8.20'!$Y$3&amp;" "&amp;'Table 8.20'!$U$3&amp;", "&amp;'State data for spotlight'!$C$3&amp;", "&amp;'Table 8.20'!$Y$2</f>
        <v>Table 8.20 Frankston,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100338</v>
      </c>
      <c r="U4" s="129">
        <v>100260</v>
      </c>
      <c r="V4" s="129">
        <v>101028</v>
      </c>
      <c r="W4" s="129">
        <v>102369</v>
      </c>
      <c r="X4" s="129">
        <v>102942</v>
      </c>
      <c r="Y4" s="129">
        <v>105869</v>
      </c>
      <c r="Z4" s="127"/>
      <c r="AA4" s="127" t="str">
        <f>TEXT(Y4,"###,###")</f>
        <v>105,869</v>
      </c>
      <c r="AB4" s="127"/>
      <c r="AC4" s="127">
        <f t="shared" ref="AC4:AC9" si="0">Y4/X4-1</f>
        <v>2.8433486817819764E-2</v>
      </c>
      <c r="AD4" s="127"/>
      <c r="AE4" s="127">
        <f>Y4/T4-1</f>
        <v>5.5123681954992065E-2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51764</v>
      </c>
      <c r="U5" s="129">
        <v>51706</v>
      </c>
      <c r="V5" s="129">
        <v>51741</v>
      </c>
      <c r="W5" s="129">
        <v>52045</v>
      </c>
      <c r="X5" s="129">
        <v>52341</v>
      </c>
      <c r="Y5" s="129">
        <v>53900</v>
      </c>
      <c r="Z5" s="127"/>
      <c r="AA5" s="127" t="str">
        <f>TEXT(Y5,"###,###")</f>
        <v>53,900</v>
      </c>
      <c r="AB5" s="127"/>
      <c r="AC5" s="127">
        <f t="shared" si="0"/>
        <v>2.9785445444298064E-2</v>
      </c>
      <c r="AD5" s="127"/>
      <c r="AE5" s="127">
        <f t="shared" ref="AE5:AE9" si="1">Y5/T5-1</f>
        <v>4.1264199057259976E-2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48574</v>
      </c>
      <c r="U6" s="129">
        <v>48554</v>
      </c>
      <c r="V6" s="129">
        <v>49287</v>
      </c>
      <c r="W6" s="129">
        <v>50324</v>
      </c>
      <c r="X6" s="129">
        <v>50601</v>
      </c>
      <c r="Y6" s="129">
        <v>51969</v>
      </c>
      <c r="Z6" s="127"/>
      <c r="AA6" s="127" t="str">
        <f>TEXT(Y6,"###,###")</f>
        <v>51,969</v>
      </c>
      <c r="AB6" s="127"/>
      <c r="AC6" s="127">
        <f t="shared" si="0"/>
        <v>2.7035038833224556E-2</v>
      </c>
      <c r="AD6" s="127"/>
      <c r="AE6" s="127">
        <f t="shared" si="1"/>
        <v>6.989335858689838E-2</v>
      </c>
      <c r="AF6" s="127"/>
    </row>
    <row r="7" spans="1:32" ht="16.5" customHeight="1" thickBot="1" x14ac:dyDescent="0.3">
      <c r="A7" s="46" t="str">
        <f>"QUICK STATS for "&amp;'Table 8.20'!Y2&amp;"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73535</v>
      </c>
      <c r="U7" s="129">
        <v>73578</v>
      </c>
      <c r="V7" s="129">
        <v>73960</v>
      </c>
      <c r="W7" s="129">
        <v>74351</v>
      </c>
      <c r="X7" s="129">
        <v>75337</v>
      </c>
      <c r="Y7" s="129">
        <v>76614</v>
      </c>
      <c r="Z7" s="127"/>
      <c r="AA7" s="127" t="str">
        <f>TEXT(Y7,"###,###")</f>
        <v>76,614</v>
      </c>
      <c r="AB7" s="127"/>
      <c r="AC7" s="127">
        <f t="shared" si="0"/>
        <v>1.6950502409174728E-2</v>
      </c>
      <c r="AD7" s="127"/>
      <c r="AE7" s="127">
        <f t="shared" si="1"/>
        <v>4.1871217787448067E-2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105,869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8.20'!AA7</f>
        <v>76,614</v>
      </c>
      <c r="P8" s="51"/>
      <c r="S8" s="127" t="s">
        <v>96</v>
      </c>
      <c r="T8" s="127">
        <v>38012</v>
      </c>
      <c r="U8" s="127">
        <v>39045</v>
      </c>
      <c r="V8" s="127">
        <v>39794.01</v>
      </c>
      <c r="W8" s="127">
        <v>41648.019999999997</v>
      </c>
      <c r="X8" s="127">
        <v>43406.89</v>
      </c>
      <c r="Y8" s="127">
        <v>44231</v>
      </c>
      <c r="Z8" s="127"/>
      <c r="AA8" s="127" t="str">
        <f>TEXT(Y8,"$###,###")</f>
        <v>$44,231</v>
      </c>
      <c r="AB8" s="127"/>
      <c r="AC8" s="127">
        <f t="shared" si="0"/>
        <v>1.898569558888008E-2</v>
      </c>
      <c r="AD8" s="127"/>
      <c r="AE8" s="127">
        <f t="shared" si="1"/>
        <v>0.16360622961170157</v>
      </c>
      <c r="AF8" s="127"/>
    </row>
    <row r="9" spans="1:32" x14ac:dyDescent="0.25">
      <c r="A9" s="55" t="s">
        <v>17</v>
      </c>
      <c r="B9" s="56"/>
      <c r="C9" s="57"/>
      <c r="D9" s="58">
        <f>'Table 8.20'!AC104</f>
        <v>79.01557585317704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51.584566789359641</v>
      </c>
      <c r="P9" s="59" t="s">
        <v>97</v>
      </c>
      <c r="S9" s="127" t="s">
        <v>9</v>
      </c>
      <c r="T9" s="127">
        <v>3399719606</v>
      </c>
      <c r="U9" s="127">
        <v>3484161135</v>
      </c>
      <c r="V9" s="127">
        <v>3595850688</v>
      </c>
      <c r="W9" s="127">
        <v>3735823452</v>
      </c>
      <c r="X9" s="127">
        <v>3940361490</v>
      </c>
      <c r="Y9" s="127">
        <v>4120994580</v>
      </c>
      <c r="Z9" s="127"/>
      <c r="AA9" s="127" t="str">
        <f>TEXT(Y9/1000000,"$#,###.0")&amp;" mil"</f>
        <v>$4,121.0 mil</v>
      </c>
      <c r="AB9" s="127"/>
      <c r="AC9" s="127">
        <f t="shared" si="0"/>
        <v>4.5841756005995382E-2</v>
      </c>
      <c r="AD9" s="127"/>
      <c r="AE9" s="127">
        <f t="shared" si="1"/>
        <v>0.2121571945895353</v>
      </c>
      <c r="AF9" s="127"/>
    </row>
    <row r="10" spans="1:32" x14ac:dyDescent="0.25">
      <c r="A10" s="55" t="s">
        <v>20</v>
      </c>
      <c r="B10" s="56"/>
      <c r="C10" s="57"/>
      <c r="D10" s="58">
        <f>'Table 8.20'!AC105</f>
        <v>14.368700941729873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48.415433210640352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93.678701020701183</v>
      </c>
      <c r="P11" s="59" t="s">
        <v>97</v>
      </c>
      <c r="S11" s="127" t="s">
        <v>32</v>
      </c>
      <c r="T11" s="129">
        <v>90781</v>
      </c>
      <c r="U11" s="129">
        <v>90819</v>
      </c>
      <c r="V11" s="129">
        <v>91704</v>
      </c>
      <c r="W11" s="129">
        <v>93318</v>
      </c>
      <c r="X11" s="129">
        <v>93810</v>
      </c>
      <c r="Y11" s="129">
        <v>96477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8.20'!AC108</f>
        <v>14.368700941729873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12.258856083744485</v>
      </c>
      <c r="P12" s="59" t="s">
        <v>97</v>
      </c>
      <c r="S12" s="127" t="s">
        <v>33</v>
      </c>
      <c r="T12" s="129">
        <v>9554</v>
      </c>
      <c r="U12" s="129">
        <v>9439</v>
      </c>
      <c r="V12" s="129">
        <v>9323</v>
      </c>
      <c r="W12" s="129">
        <v>9054</v>
      </c>
      <c r="X12" s="129">
        <v>9134</v>
      </c>
      <c r="Y12" s="129">
        <v>9392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8.20'!AC109</f>
        <v>15.895115661808463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8.20'!AA118</f>
        <v>40.8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8.20'!AC110</f>
        <v>23.141807327924134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14.494739864776673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8.20'!AC111</f>
        <v>39.978652863444445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85.505260135223324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596</v>
      </c>
      <c r="Z15" s="127"/>
      <c r="AA15" s="130">
        <f t="shared" ref="AA15:AA34" si="2">IF(Y15="np",0,Y15/$Y$34)</f>
        <v>5.629598843854197E-3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139</v>
      </c>
      <c r="Z16" s="127"/>
      <c r="AA16" s="130">
        <f t="shared" si="2"/>
        <v>1.3129433545230427E-3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9151</v>
      </c>
      <c r="Z17" s="127"/>
      <c r="AA17" s="130">
        <f t="shared" si="2"/>
        <v>8.6437011778707648E-2</v>
      </c>
      <c r="AB17" s="127"/>
      <c r="AC17" s="127"/>
      <c r="AD17" s="127"/>
      <c r="AE17" s="127"/>
      <c r="AF17" s="127"/>
    </row>
    <row r="18" spans="1:32" x14ac:dyDescent="0.25">
      <c r="A18" s="85" t="str">
        <f>'Table 8.20'!$S$1&amp;" ("&amp;'Table 8.20'!$T$2&amp;" to "&amp;'Table 8.20'!$Y$2&amp;")"</f>
        <v>Frankston (2011-12 to 2016-17)</v>
      </c>
      <c r="B18" s="85"/>
      <c r="C18" s="85"/>
      <c r="D18" s="85"/>
      <c r="E18" s="85"/>
      <c r="F18" s="85"/>
      <c r="G18" s="85" t="str">
        <f>'Table 8.20'!$S$1&amp;" ("&amp;'Table 8.20'!$T$2&amp;" to "&amp;'Table 8.20'!$Y$2&amp;")"</f>
        <v>Frankston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769</v>
      </c>
      <c r="Z18" s="127"/>
      <c r="AA18" s="130">
        <f t="shared" si="2"/>
        <v>7.2636938102749625E-3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9665</v>
      </c>
      <c r="Z19" s="127"/>
      <c r="AA19" s="130">
        <f t="shared" si="2"/>
        <v>9.129206849974969E-2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5708</v>
      </c>
      <c r="Z20" s="127"/>
      <c r="AA20" s="130">
        <f t="shared" si="2"/>
        <v>5.3915688256241205E-2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10902</v>
      </c>
      <c r="Z21" s="127"/>
      <c r="AA21" s="130">
        <f t="shared" si="2"/>
        <v>0.10297631979144037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6051</v>
      </c>
      <c r="Z22" s="127"/>
      <c r="AA22" s="130">
        <f t="shared" si="2"/>
        <v>5.7155541282150585E-2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3211</v>
      </c>
      <c r="Z23" s="127"/>
      <c r="AA23" s="130">
        <f t="shared" si="2"/>
        <v>3.032993605304669E-2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1295</v>
      </c>
      <c r="Z24" s="127"/>
      <c r="AA24" s="130">
        <f t="shared" si="2"/>
        <v>1.2232098159045614E-2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3878</v>
      </c>
      <c r="Z25" s="127"/>
      <c r="AA25" s="130">
        <f t="shared" si="2"/>
        <v>3.6630175027628484E-2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2111</v>
      </c>
      <c r="Z26" s="127"/>
      <c r="AA26" s="130">
        <f t="shared" si="2"/>
        <v>1.9939736844590956E-2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6002</v>
      </c>
      <c r="Z27" s="127"/>
      <c r="AA27" s="130">
        <f t="shared" si="2"/>
        <v>5.6692705135592103E-2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9116</v>
      </c>
      <c r="Z28" s="127"/>
      <c r="AA28" s="130">
        <f t="shared" si="2"/>
        <v>8.6106414531165881E-2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4799</v>
      </c>
      <c r="Z29" s="127"/>
      <c r="AA29" s="130">
        <f t="shared" si="2"/>
        <v>4.532960545579915E-2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7253</v>
      </c>
      <c r="Z30" s="127"/>
      <c r="AA30" s="130">
        <f t="shared" si="2"/>
        <v>6.8509195326299482E-2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8.20'!Y2&amp;")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12245</v>
      </c>
      <c r="Z31" s="127"/>
      <c r="AA31" s="130">
        <f t="shared" si="2"/>
        <v>0.11566180846140041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2202</v>
      </c>
      <c r="Z32" s="127"/>
      <c r="AA32" s="130">
        <f t="shared" si="2"/>
        <v>2.0799289688199569E-2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3310</v>
      </c>
      <c r="Z33" s="127"/>
      <c r="AA33" s="130">
        <f t="shared" si="2"/>
        <v>3.1265053981807706E-2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105869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63493</v>
      </c>
      <c r="U37" s="127">
        <v>63188</v>
      </c>
      <c r="V37" s="127">
        <v>63338</v>
      </c>
      <c r="W37" s="127">
        <v>63660</v>
      </c>
      <c r="X37" s="127">
        <v>65011</v>
      </c>
      <c r="Y37" s="127">
        <v>65509</v>
      </c>
      <c r="Z37" s="127"/>
      <c r="AA37" s="127" t="str">
        <f>TEXT(Y37,"###,###")</f>
        <v>65,509</v>
      </c>
      <c r="AB37" s="127"/>
      <c r="AC37" s="127">
        <f>Y37/X37-1</f>
        <v>7.6602421128733056E-3</v>
      </c>
      <c r="AD37" s="127"/>
      <c r="AE37" s="127">
        <f>Y37/T37-1</f>
        <v>3.1751531664907962E-2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10042</v>
      </c>
      <c r="U38" s="127">
        <v>10390</v>
      </c>
      <c r="V38" s="127">
        <v>10622</v>
      </c>
      <c r="W38" s="127">
        <v>10691</v>
      </c>
      <c r="X38" s="127">
        <v>10326</v>
      </c>
      <c r="Y38" s="127">
        <v>11105</v>
      </c>
      <c r="Z38" s="127"/>
      <c r="AA38" s="127" t="str">
        <f>TEXT(Y38,"###,###")</f>
        <v>11,105</v>
      </c>
      <c r="AB38" s="127"/>
      <c r="AC38" s="127">
        <f>Y38/X38-1</f>
        <v>7.5440635289560243E-2</v>
      </c>
      <c r="AD38" s="127"/>
      <c r="AE38" s="127">
        <f>Y38/T38-1</f>
        <v>0.1058554072893847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73535</v>
      </c>
      <c r="U40" s="127">
        <v>73578</v>
      </c>
      <c r="V40" s="127">
        <v>73960</v>
      </c>
      <c r="W40" s="127">
        <v>74351</v>
      </c>
      <c r="X40" s="127">
        <v>75337</v>
      </c>
      <c r="Y40" s="127">
        <v>76614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85.505260135223324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14.494739864776673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18</v>
      </c>
      <c r="Y44" s="129">
        <v>24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969</v>
      </c>
      <c r="Y45" s="129">
        <v>942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2780</v>
      </c>
      <c r="Y46" s="129">
        <v>2911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4852</v>
      </c>
      <c r="Y47" s="129">
        <v>4806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6222</v>
      </c>
      <c r="Y48" s="129">
        <v>6495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8.20'!S1&amp;" ("&amp;'Table 8.20'!Y2&amp;") *"</f>
        <v>Number of jobs by age and sex of job holders in Frankston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6148</v>
      </c>
      <c r="Y49" s="129">
        <v>6552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5622</v>
      </c>
      <c r="Y50" s="129">
        <v>5707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5811</v>
      </c>
      <c r="Y51" s="129">
        <v>5752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5388</v>
      </c>
      <c r="Y52" s="129">
        <v>5623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4873</v>
      </c>
      <c r="Y53" s="129">
        <v>4921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4430</v>
      </c>
      <c r="Y54" s="129">
        <v>4625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2921</v>
      </c>
      <c r="Y55" s="129">
        <v>3106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1512</v>
      </c>
      <c r="Y56" s="129">
        <v>1484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461</v>
      </c>
      <c r="Y57" s="129">
        <v>590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207</v>
      </c>
      <c r="Y58" s="129">
        <v>211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74</v>
      </c>
      <c r="Y59" s="129">
        <v>93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57</v>
      </c>
      <c r="Y60" s="129">
        <v>58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52341</v>
      </c>
      <c r="Y61" s="129">
        <v>53900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29</v>
      </c>
      <c r="Y63" s="129">
        <v>27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8.20'!S1&amp;" ("&amp;'Table 8.20'!Y2&amp;") *"</f>
        <v>Number of employed persons per occupation of main job by sex in Frankston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1202</v>
      </c>
      <c r="Y64" s="129">
        <v>1260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3062</v>
      </c>
      <c r="Y65" s="129">
        <v>3075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5181</v>
      </c>
      <c r="Y66" s="129">
        <v>5243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5874</v>
      </c>
      <c r="Y67" s="129">
        <v>6175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5670</v>
      </c>
      <c r="Y68" s="129">
        <v>5933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5197</v>
      </c>
      <c r="Y69" s="129">
        <v>5388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5297</v>
      </c>
      <c r="Y70" s="129">
        <v>5141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5414</v>
      </c>
      <c r="Y71" s="129">
        <v>5602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4954</v>
      </c>
      <c r="Y72" s="129">
        <v>4980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4143</v>
      </c>
      <c r="Y73" s="129">
        <v>4391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2691</v>
      </c>
      <c r="Y74" s="129">
        <v>2818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1160</v>
      </c>
      <c r="Y75" s="129">
        <v>1170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378</v>
      </c>
      <c r="Y76" s="129">
        <v>410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145</v>
      </c>
      <c r="Y77" s="129">
        <v>154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115</v>
      </c>
      <c r="Y78" s="129">
        <v>101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94</v>
      </c>
      <c r="Y79" s="129">
        <v>101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50601</v>
      </c>
      <c r="Y80" s="129">
        <v>51969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8.20'!S1</f>
        <v>Frankston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4650</v>
      </c>
      <c r="Y83" s="129">
        <v>4814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4132</v>
      </c>
      <c r="Y84" s="129">
        <v>4272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8.20'!AA4</f>
        <v>105,869</v>
      </c>
      <c r="D85" s="99">
        <f>'Table 8.20'!AC4</f>
        <v>2.8433486817819764E-2</v>
      </c>
      <c r="E85" s="100">
        <f>'Table 8.20'!AC4</f>
        <v>2.8433486817819764E-2</v>
      </c>
      <c r="F85" s="99">
        <f>'Table 8.20'!AE4</f>
        <v>5.5123681954992065E-2</v>
      </c>
      <c r="G85" s="100">
        <f>'Table 8.20'!AE4</f>
        <v>5.5123681954992065E-2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8295</v>
      </c>
      <c r="Y85" s="129">
        <v>8406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8.20'!AA5</f>
        <v>53,900</v>
      </c>
      <c r="D86" s="99">
        <f>'Table 8.20'!AC5</f>
        <v>2.9785445444298064E-2</v>
      </c>
      <c r="E86" s="100">
        <f>'Table 8.20'!AC5</f>
        <v>2.9785445444298064E-2</v>
      </c>
      <c r="F86" s="99">
        <f>'Table 8.20'!AE5</f>
        <v>4.1264199057259976E-2</v>
      </c>
      <c r="G86" s="100">
        <f>'Table 8.20'!AE5</f>
        <v>4.1264199057259976E-2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1857</v>
      </c>
      <c r="Y86" s="129">
        <v>1936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8.20'!AA6</f>
        <v>51,969</v>
      </c>
      <c r="D87" s="99">
        <f>'Table 8.20'!AC6</f>
        <v>2.7035038833224556E-2</v>
      </c>
      <c r="E87" s="100">
        <f>'Table 8.20'!AC6</f>
        <v>2.7035038833224556E-2</v>
      </c>
      <c r="F87" s="99">
        <f>'Table 8.20'!AE6</f>
        <v>6.989335858689838E-2</v>
      </c>
      <c r="G87" s="100">
        <f>'Table 8.20'!AE6</f>
        <v>6.989335858689838E-2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1846</v>
      </c>
      <c r="Y87" s="129">
        <v>1941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8.20'!AA7</f>
        <v>76,614</v>
      </c>
      <c r="D88" s="99">
        <f>'Table 8.20'!AC7</f>
        <v>1.6950502409174728E-2</v>
      </c>
      <c r="E88" s="100">
        <f>'Table 8.20'!AC7</f>
        <v>1.6950502409174728E-2</v>
      </c>
      <c r="F88" s="99">
        <f>'Table 8.20'!AE7</f>
        <v>4.1871217787448067E-2</v>
      </c>
      <c r="G88" s="100">
        <f>'Table 8.20'!AE7</f>
        <v>4.1871217787448067E-2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2310</v>
      </c>
      <c r="Y88" s="129">
        <v>2315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8.20'!AA37</f>
        <v>65,509</v>
      </c>
      <c r="D89" s="99">
        <f>'Table 8.20'!AC37</f>
        <v>7.6602421128733056E-3</v>
      </c>
      <c r="E89" s="100">
        <f>'Table 8.20'!AC37</f>
        <v>7.6602421128733056E-3</v>
      </c>
      <c r="F89" s="99">
        <f>'Table 8.20'!AE37</f>
        <v>3.1751531664907962E-2</v>
      </c>
      <c r="G89" s="100">
        <f>'Table 8.20'!AE37</f>
        <v>3.1751531664907962E-2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3551</v>
      </c>
      <c r="Y89" s="129">
        <v>3595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8.20'!AA38</f>
        <v>11,105</v>
      </c>
      <c r="D90" s="99">
        <f>'Table 8.20'!AC38</f>
        <v>7.5440635289560243E-2</v>
      </c>
      <c r="E90" s="100">
        <f>'Table 8.20'!AC38</f>
        <v>7.5440635289560243E-2</v>
      </c>
      <c r="F90" s="99">
        <f>'Table 8.20'!AE38</f>
        <v>0.1058554072893847</v>
      </c>
      <c r="G90" s="100">
        <f>'Table 8.20'!AE38</f>
        <v>0.1058554072893847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3992</v>
      </c>
      <c r="Y90" s="129">
        <v>4131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8.20'!AA114</f>
        <v>4,818</v>
      </c>
      <c r="D91" s="99">
        <f>'Table 8.20'!AC114</f>
        <v>0.10378006872852241</v>
      </c>
      <c r="E91" s="100">
        <f>'Table 8.20'!AC114</f>
        <v>0.10378006872852241</v>
      </c>
      <c r="F91" s="99">
        <f>'Table 8.20'!AE114</f>
        <v>0.13338038108680306</v>
      </c>
      <c r="G91" s="100">
        <f>'Table 8.20'!AE114</f>
        <v>0.13338038108680306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38845</v>
      </c>
      <c r="Y91" s="129">
        <v>39521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8.20'!AA115</f>
        <v>6,287</v>
      </c>
      <c r="D92" s="99">
        <f>'Table 8.20'!AC115</f>
        <v>5.5042792414834674E-2</v>
      </c>
      <c r="E92" s="100">
        <f>'Table 8.20'!AC115</f>
        <v>5.5042792414834674E-2</v>
      </c>
      <c r="F92" s="99">
        <f>'Table 8.20'!AE115</f>
        <v>8.6588316626339479E-2</v>
      </c>
      <c r="G92" s="100">
        <f>'Table 8.20'!AE115</f>
        <v>8.6588316626339479E-2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8.20'!AA8</f>
        <v>$44,231</v>
      </c>
      <c r="D93" s="99">
        <f>'Table 8.20'!AC8</f>
        <v>1.898569558888008E-2</v>
      </c>
      <c r="E93" s="100">
        <f>'Table 8.20'!AC8</f>
        <v>1.898569558888008E-2</v>
      </c>
      <c r="F93" s="99">
        <f>'Table 8.20'!AE8</f>
        <v>0.16360622961170157</v>
      </c>
      <c r="G93" s="100">
        <f>'Table 8.20'!AE8</f>
        <v>0.16360622961170157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3146</v>
      </c>
      <c r="Y93" s="129">
        <v>3389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8.20'!AA9</f>
        <v>$4,121.0 mil</v>
      </c>
      <c r="D94" s="99">
        <f>'Table 8.20'!AC9</f>
        <v>4.5841756005995382E-2</v>
      </c>
      <c r="E94" s="100">
        <f>'Table 8.20'!AC9</f>
        <v>4.5841756005995382E-2</v>
      </c>
      <c r="F94" s="99">
        <f>'Table 8.20'!AE9</f>
        <v>0.2121571945895353</v>
      </c>
      <c r="G94" s="100">
        <f>'Table 8.20'!AE9</f>
        <v>0.2121571945895353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6591</v>
      </c>
      <c r="Y94" s="129">
        <v>6838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1254</v>
      </c>
      <c r="Y95" s="129">
        <v>1240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5360</v>
      </c>
      <c r="Y96" s="129">
        <v>5661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6808</v>
      </c>
      <c r="Y97" s="129">
        <v>7169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4260</v>
      </c>
      <c r="Y98" s="129">
        <v>4252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460</v>
      </c>
      <c r="Y99" s="129">
        <v>449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1939</v>
      </c>
      <c r="Y100" s="129">
        <v>1993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36492</v>
      </c>
      <c r="Y101" s="129">
        <v>37093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79681</v>
      </c>
      <c r="Y104" s="127">
        <v>83653</v>
      </c>
      <c r="Z104" s="127"/>
      <c r="AA104" s="127" t="str">
        <f>TEXT(Y104,"###,###")</f>
        <v>83,653</v>
      </c>
      <c r="AB104" s="127"/>
      <c r="AC104" s="127">
        <f>Y104/($Y$4)*100</f>
        <v>79.01557585317704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14840</v>
      </c>
      <c r="Y105" s="127">
        <v>15212</v>
      </c>
      <c r="Z105" s="127"/>
      <c r="AA105" s="127" t="str">
        <f>TEXT(Y105,"###,###")</f>
        <v>15,212</v>
      </c>
      <c r="AB105" s="127"/>
      <c r="AC105" s="127">
        <f>Y105/($Y$4)*100</f>
        <v>14.368700941729873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94521</v>
      </c>
      <c r="Y106" s="127">
        <v>98865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14189</v>
      </c>
      <c r="Y108" s="127">
        <v>15212</v>
      </c>
      <c r="Z108" s="127"/>
      <c r="AA108" s="127" t="str">
        <f>TEXT(Y108,"###,###")</f>
        <v>15,212</v>
      </c>
      <c r="AB108" s="127"/>
      <c r="AC108" s="127">
        <f>Y108/($Y$4)*100</f>
        <v>14.368700941729873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16265</v>
      </c>
      <c r="Y109" s="127">
        <v>16828</v>
      </c>
      <c r="Z109" s="127"/>
      <c r="AA109" s="127" t="str">
        <f>TEXT(Y109,"###,###")</f>
        <v>16,828</v>
      </c>
      <c r="AB109" s="127"/>
      <c r="AC109" s="127">
        <f t="shared" ref="AC109:AC111" si="3">Y109/($Y$4)*100</f>
        <v>15.895115661808463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23287</v>
      </c>
      <c r="Y110" s="127">
        <v>24500</v>
      </c>
      <c r="Z110" s="127"/>
      <c r="AA110" s="127" t="str">
        <f>TEXT(Y110,"###,###")</f>
        <v>24,500</v>
      </c>
      <c r="AB110" s="127"/>
      <c r="AC110" s="127">
        <f t="shared" si="3"/>
        <v>23.141807327924134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40780</v>
      </c>
      <c r="Y111" s="127">
        <v>42325</v>
      </c>
      <c r="Z111" s="127"/>
      <c r="AA111" s="127" t="str">
        <f>TEXT(Y111,"###,###")</f>
        <v>42,325</v>
      </c>
      <c r="AB111" s="127"/>
      <c r="AC111" s="127">
        <f t="shared" si="3"/>
        <v>39.978652863444445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102942</v>
      </c>
      <c r="Y112" s="127">
        <v>105869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4251</v>
      </c>
      <c r="U114" s="127">
        <v>4475</v>
      </c>
      <c r="V114" s="127">
        <v>4590</v>
      </c>
      <c r="W114" s="127">
        <v>4550</v>
      </c>
      <c r="X114" s="127">
        <v>4365</v>
      </c>
      <c r="Y114" s="127">
        <v>4818</v>
      </c>
      <c r="Z114" s="127"/>
      <c r="AA114" s="127" t="str">
        <f>TEXT(Y114,"###,###")</f>
        <v>4,818</v>
      </c>
      <c r="AB114" s="127"/>
      <c r="AC114" s="127">
        <f>Y114/X114-1</f>
        <v>0.10378006872852241</v>
      </c>
      <c r="AD114" s="127"/>
      <c r="AE114" s="127">
        <f>Y114/T114-1</f>
        <v>0.13338038108680306</v>
      </c>
      <c r="AF114" s="127"/>
    </row>
    <row r="115" spans="19:32" x14ac:dyDescent="0.25">
      <c r="S115" s="127" t="s">
        <v>104</v>
      </c>
      <c r="T115" s="127">
        <v>5786</v>
      </c>
      <c r="U115" s="127">
        <v>5921</v>
      </c>
      <c r="V115" s="127">
        <v>6031</v>
      </c>
      <c r="W115" s="127">
        <v>6142</v>
      </c>
      <c r="X115" s="127">
        <v>5959</v>
      </c>
      <c r="Y115" s="127">
        <v>6287</v>
      </c>
      <c r="Z115" s="127"/>
      <c r="AA115" s="127" t="str">
        <f>TEXT(Y115,"###,###")</f>
        <v>6,287</v>
      </c>
      <c r="AB115" s="127"/>
      <c r="AC115" s="127">
        <f>Y115/X115-1</f>
        <v>5.5042792414834674E-2</v>
      </c>
      <c r="AD115" s="127"/>
      <c r="AE115" s="127">
        <f>Y115/T115-1</f>
        <v>8.6588316626339479E-2</v>
      </c>
      <c r="AF115" s="127"/>
    </row>
    <row r="116" spans="19:32" x14ac:dyDescent="0.25">
      <c r="S116" s="127" t="s">
        <v>56</v>
      </c>
      <c r="T116" s="127">
        <v>10037</v>
      </c>
      <c r="U116" s="127">
        <v>10396</v>
      </c>
      <c r="V116" s="127">
        <v>10621</v>
      </c>
      <c r="W116" s="127">
        <v>10692</v>
      </c>
      <c r="X116" s="127">
        <v>10324</v>
      </c>
      <c r="Y116" s="127">
        <v>11105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38.369999999999997</v>
      </c>
      <c r="V118" s="127">
        <v>39.58</v>
      </c>
      <c r="W118" s="127">
        <v>37.74</v>
      </c>
      <c r="X118" s="127">
        <v>37.770000000000003</v>
      </c>
      <c r="Y118" s="127">
        <v>40.83</v>
      </c>
      <c r="Z118" s="127"/>
      <c r="AA118" s="127" t="str">
        <f>TEXT(Y118,"##.0")</f>
        <v>40.8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64138</v>
      </c>
      <c r="V120" s="127">
        <v>64636</v>
      </c>
      <c r="W120" s="127">
        <v>65300</v>
      </c>
      <c r="X120" s="127">
        <v>66205</v>
      </c>
      <c r="Y120" s="127">
        <v>67222</v>
      </c>
      <c r="Z120" s="127"/>
      <c r="AA120" s="127" t="str">
        <f>TEXT(Y120,"###,###")</f>
        <v>67,222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5224</v>
      </c>
      <c r="V121" s="127">
        <v>5122</v>
      </c>
      <c r="W121" s="127">
        <v>4770</v>
      </c>
      <c r="X121" s="127">
        <v>4813</v>
      </c>
      <c r="Y121" s="127">
        <v>4843</v>
      </c>
      <c r="Z121" s="127"/>
      <c r="AA121" s="127" t="str">
        <f t="shared" ref="AA121:AA128" si="4">TEXT(Y121,"###,###")</f>
        <v>4,843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4212</v>
      </c>
      <c r="V122" s="127">
        <v>4202</v>
      </c>
      <c r="W122" s="127">
        <v>4285</v>
      </c>
      <c r="X122" s="127">
        <v>4319</v>
      </c>
      <c r="Y122" s="127">
        <v>4549</v>
      </c>
      <c r="Z122" s="127"/>
      <c r="AA122" s="127" t="str">
        <f t="shared" si="4"/>
        <v>4,549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68350</v>
      </c>
      <c r="V124" s="127">
        <v>68838</v>
      </c>
      <c r="W124" s="127">
        <v>69585</v>
      </c>
      <c r="X124" s="127">
        <v>70524</v>
      </c>
      <c r="Y124" s="127">
        <v>71771</v>
      </c>
      <c r="Z124" s="127"/>
      <c r="AA124" s="127" t="str">
        <f t="shared" si="4"/>
        <v>71,771</v>
      </c>
      <c r="AB124" s="127"/>
      <c r="AC124" s="127">
        <f>Y124/$Y$7*100</f>
        <v>93.678701020701183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9436</v>
      </c>
      <c r="V125" s="127">
        <v>9324</v>
      </c>
      <c r="W125" s="127">
        <v>9055</v>
      </c>
      <c r="X125" s="127">
        <v>9132</v>
      </c>
      <c r="Y125" s="127">
        <v>9392</v>
      </c>
      <c r="Z125" s="127"/>
      <c r="AA125" s="127" t="str">
        <f t="shared" si="4"/>
        <v>9,392</v>
      </c>
      <c r="AB125" s="127"/>
      <c r="AC125" s="127">
        <f>Y125/$Y$7*100</f>
        <v>12.258856083744485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38548</v>
      </c>
      <c r="V127" s="127">
        <v>38508</v>
      </c>
      <c r="W127" s="127">
        <v>38502</v>
      </c>
      <c r="X127" s="127">
        <v>38845</v>
      </c>
      <c r="Y127" s="127">
        <v>39521</v>
      </c>
      <c r="Z127" s="127"/>
      <c r="AA127" s="127" t="str">
        <f t="shared" si="4"/>
        <v>39,521</v>
      </c>
      <c r="AB127" s="127"/>
      <c r="AC127" s="127">
        <f>Y127/$Y$7*100</f>
        <v>51.584566789359641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35030</v>
      </c>
      <c r="V128" s="127">
        <v>35452</v>
      </c>
      <c r="W128" s="127">
        <v>35849</v>
      </c>
      <c r="X128" s="127">
        <v>36492</v>
      </c>
      <c r="Y128" s="127">
        <v>37093</v>
      </c>
      <c r="Z128" s="127"/>
      <c r="AA128" s="127" t="str">
        <f t="shared" si="4"/>
        <v>37,093</v>
      </c>
      <c r="AB128" s="127"/>
      <c r="AC128" s="127">
        <f>Y128/$Y$7*100</f>
        <v>48.415433210640352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DF2556AC-5F22-48BE-9B20-96D1314840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10A6F16C-FD1A-4D25-9D02-DBE7F63EC89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451C4B25-E5F6-4DC2-8CCF-58000E7FAEF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B2823DFF-4D44-4E37-9761-B081474C64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Gannawarra</v>
      </c>
      <c r="T1" s="127"/>
      <c r="U1" s="127"/>
      <c r="V1" s="127"/>
      <c r="W1" s="127"/>
      <c r="X1" s="127"/>
      <c r="Y1" s="127" t="str">
        <f>Y3</f>
        <v>8.21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132</v>
      </c>
      <c r="V3" s="127"/>
      <c r="W3" s="127"/>
      <c r="X3" s="127"/>
      <c r="Y3" s="127" t="s">
        <v>234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8.21'!$Y$3&amp;" "&amp;'Table 8.21'!$U$3&amp;", "&amp;'State data for spotlight'!$C$3&amp;", "&amp;'Table 8.21'!$Y$2</f>
        <v>Table 8.21 Gannawarra,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7382</v>
      </c>
      <c r="U4" s="129">
        <v>7161</v>
      </c>
      <c r="V4" s="129">
        <v>7290</v>
      </c>
      <c r="W4" s="129">
        <v>7232</v>
      </c>
      <c r="X4" s="129">
        <v>6971</v>
      </c>
      <c r="Y4" s="129">
        <v>7538</v>
      </c>
      <c r="Z4" s="127"/>
      <c r="AA4" s="127" t="str">
        <f>TEXT(Y4,"###,###")</f>
        <v>7,538</v>
      </c>
      <c r="AB4" s="127"/>
      <c r="AC4" s="127">
        <f t="shared" ref="AC4:AC9" si="0">Y4/X4-1</f>
        <v>8.1336967436522745E-2</v>
      </c>
      <c r="AD4" s="127"/>
      <c r="AE4" s="127">
        <f>Y4/T4-1</f>
        <v>2.11324844215659E-2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3858</v>
      </c>
      <c r="U5" s="129">
        <v>3703</v>
      </c>
      <c r="V5" s="129">
        <v>3768</v>
      </c>
      <c r="W5" s="129">
        <v>3716</v>
      </c>
      <c r="X5" s="129">
        <v>3605</v>
      </c>
      <c r="Y5" s="129">
        <v>3887</v>
      </c>
      <c r="Z5" s="127"/>
      <c r="AA5" s="127" t="str">
        <f>TEXT(Y5,"###,###")</f>
        <v>3,887</v>
      </c>
      <c r="AB5" s="127"/>
      <c r="AC5" s="127">
        <f t="shared" si="0"/>
        <v>7.8224687933425852E-2</v>
      </c>
      <c r="AD5" s="127"/>
      <c r="AE5" s="127">
        <f t="shared" ref="AE5:AE9" si="1">Y5/T5-1</f>
        <v>7.5168481078278226E-3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3524</v>
      </c>
      <c r="U6" s="129">
        <v>3454</v>
      </c>
      <c r="V6" s="129">
        <v>3525</v>
      </c>
      <c r="W6" s="129">
        <v>3520</v>
      </c>
      <c r="X6" s="129">
        <v>3368</v>
      </c>
      <c r="Y6" s="129">
        <v>3651</v>
      </c>
      <c r="Z6" s="127"/>
      <c r="AA6" s="127" t="str">
        <f>TEXT(Y6,"###,###")</f>
        <v>3,651</v>
      </c>
      <c r="AB6" s="127"/>
      <c r="AC6" s="127">
        <f t="shared" si="0"/>
        <v>8.4026128266033284E-2</v>
      </c>
      <c r="AD6" s="127"/>
      <c r="AE6" s="127">
        <f t="shared" si="1"/>
        <v>3.6038592508513156E-2</v>
      </c>
      <c r="AF6" s="127"/>
    </row>
    <row r="7" spans="1:32" ht="16.5" customHeight="1" thickBot="1" x14ac:dyDescent="0.3">
      <c r="A7" s="46" t="str">
        <f>"QUICK STATS for "&amp;'Table 8.21'!Y2&amp;"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5104</v>
      </c>
      <c r="U7" s="129">
        <v>5086</v>
      </c>
      <c r="V7" s="129">
        <v>5144</v>
      </c>
      <c r="W7" s="129">
        <v>5158</v>
      </c>
      <c r="X7" s="129">
        <v>4980</v>
      </c>
      <c r="Y7" s="129">
        <v>5247</v>
      </c>
      <c r="Z7" s="127"/>
      <c r="AA7" s="127" t="str">
        <f>TEXT(Y7,"###,###")</f>
        <v>5,247</v>
      </c>
      <c r="AB7" s="127"/>
      <c r="AC7" s="127">
        <f t="shared" si="0"/>
        <v>5.3614457831325346E-2</v>
      </c>
      <c r="AD7" s="127"/>
      <c r="AE7" s="127">
        <f t="shared" si="1"/>
        <v>2.8017241379310276E-2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7,538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8.21'!AA7</f>
        <v>5,247</v>
      </c>
      <c r="P8" s="51"/>
      <c r="S8" s="127" t="s">
        <v>96</v>
      </c>
      <c r="T8" s="127">
        <v>26434</v>
      </c>
      <c r="U8" s="127">
        <v>27451.38</v>
      </c>
      <c r="V8" s="127">
        <v>28866</v>
      </c>
      <c r="W8" s="127">
        <v>30200</v>
      </c>
      <c r="X8" s="127">
        <v>30670</v>
      </c>
      <c r="Y8" s="127">
        <v>32410.77</v>
      </c>
      <c r="Z8" s="127"/>
      <c r="AA8" s="127" t="str">
        <f>TEXT(Y8,"$###,###")</f>
        <v>$32,411</v>
      </c>
      <c r="AB8" s="127"/>
      <c r="AC8" s="127">
        <f t="shared" si="0"/>
        <v>5.6758069775024511E-2</v>
      </c>
      <c r="AD8" s="127"/>
      <c r="AE8" s="127">
        <f t="shared" si="1"/>
        <v>0.2261016115608685</v>
      </c>
      <c r="AF8" s="127"/>
    </row>
    <row r="9" spans="1:32" x14ac:dyDescent="0.25">
      <c r="A9" s="55" t="s">
        <v>17</v>
      </c>
      <c r="B9" s="56"/>
      <c r="C9" s="57"/>
      <c r="D9" s="58">
        <f>'Table 8.21'!AC104</f>
        <v>65.229503847174314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52.887364208118925</v>
      </c>
      <c r="P9" s="59" t="s">
        <v>97</v>
      </c>
      <c r="S9" s="127" t="s">
        <v>9</v>
      </c>
      <c r="T9" s="127">
        <v>174581514</v>
      </c>
      <c r="U9" s="127">
        <v>180187231</v>
      </c>
      <c r="V9" s="127">
        <v>188192633</v>
      </c>
      <c r="W9" s="127">
        <v>195655869</v>
      </c>
      <c r="X9" s="127">
        <v>184793490</v>
      </c>
      <c r="Y9" s="127">
        <v>199039237</v>
      </c>
      <c r="Z9" s="127"/>
      <c r="AA9" s="127" t="str">
        <f>TEXT(Y9/1000000,"$#,###.0")&amp;" mil"</f>
        <v>$199.0 mil</v>
      </c>
      <c r="AB9" s="127"/>
      <c r="AC9" s="127">
        <f t="shared" si="0"/>
        <v>7.7090091214793377E-2</v>
      </c>
      <c r="AD9" s="127"/>
      <c r="AE9" s="127">
        <f t="shared" si="1"/>
        <v>0.14009342936503577</v>
      </c>
      <c r="AF9" s="127"/>
    </row>
    <row r="10" spans="1:32" x14ac:dyDescent="0.25">
      <c r="A10" s="55" t="s">
        <v>20</v>
      </c>
      <c r="B10" s="56"/>
      <c r="C10" s="57"/>
      <c r="D10" s="58">
        <f>'Table 8.21'!AC105</f>
        <v>17.484743963916159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47.112635791881075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82.58052220316371</v>
      </c>
      <c r="P11" s="59" t="s">
        <v>97</v>
      </c>
      <c r="S11" s="127" t="s">
        <v>32</v>
      </c>
      <c r="T11" s="129">
        <v>5839</v>
      </c>
      <c r="U11" s="129">
        <v>5638</v>
      </c>
      <c r="V11" s="129">
        <v>5738</v>
      </c>
      <c r="W11" s="129">
        <v>5705</v>
      </c>
      <c r="X11" s="129">
        <v>5557</v>
      </c>
      <c r="Y11" s="129">
        <v>5995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8.21'!AC108</f>
        <v>20.24409657734147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29.407280350676579</v>
      </c>
      <c r="P12" s="59" t="s">
        <v>97</v>
      </c>
      <c r="S12" s="127" t="s">
        <v>33</v>
      </c>
      <c r="T12" s="129">
        <v>1541</v>
      </c>
      <c r="U12" s="129">
        <v>1520</v>
      </c>
      <c r="V12" s="129">
        <v>1556</v>
      </c>
      <c r="W12" s="129">
        <v>1527</v>
      </c>
      <c r="X12" s="129">
        <v>1413</v>
      </c>
      <c r="Y12" s="129">
        <v>1543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8.21'!AC109</f>
        <v>18.307243300610239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8.21'!AA118</f>
        <v>45.3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8.21'!AC110</f>
        <v>25.046431414168215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16.009148084619781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8.21'!AC111</f>
        <v>19.116476518970551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83.990851915380219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983</v>
      </c>
      <c r="Z15" s="127"/>
      <c r="AA15" s="130">
        <f t="shared" ref="AA15:AA34" si="2">IF(Y15="np",0,Y15/$Y$34)</f>
        <v>0.13040594322101354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44</v>
      </c>
      <c r="Z16" s="127"/>
      <c r="AA16" s="130">
        <f t="shared" si="2"/>
        <v>5.8370920668612365E-3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528</v>
      </c>
      <c r="Z17" s="127"/>
      <c r="AA17" s="130">
        <f t="shared" si="2"/>
        <v>7.0045104802334834E-2</v>
      </c>
      <c r="AB17" s="127"/>
      <c r="AC17" s="127"/>
      <c r="AD17" s="127"/>
      <c r="AE17" s="127"/>
      <c r="AF17" s="127"/>
    </row>
    <row r="18" spans="1:32" x14ac:dyDescent="0.25">
      <c r="A18" s="85" t="str">
        <f>'Table 8.21'!$S$1&amp;" ("&amp;'Table 8.21'!$T$2&amp;" to "&amp;'Table 8.21'!$Y$2&amp;")"</f>
        <v>Gannawarra (2011-12 to 2016-17)</v>
      </c>
      <c r="B18" s="85"/>
      <c r="C18" s="85"/>
      <c r="D18" s="85"/>
      <c r="E18" s="85"/>
      <c r="F18" s="85"/>
      <c r="G18" s="85" t="str">
        <f>'Table 8.21'!$S$1&amp;" ("&amp;'Table 8.21'!$T$2&amp;" to "&amp;'Table 8.21'!$Y$2&amp;")"</f>
        <v>Gannawarra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98</v>
      </c>
      <c r="Z18" s="127"/>
      <c r="AA18" s="130">
        <f t="shared" si="2"/>
        <v>1.3000795967100026E-2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382</v>
      </c>
      <c r="Z19" s="127"/>
      <c r="AA19" s="130">
        <f t="shared" si="2"/>
        <v>5.067657203502255E-2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290</v>
      </c>
      <c r="Z20" s="127"/>
      <c r="AA20" s="130">
        <f t="shared" si="2"/>
        <v>3.847174316794906E-2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578</v>
      </c>
      <c r="Z21" s="127"/>
      <c r="AA21" s="130">
        <f t="shared" si="2"/>
        <v>7.6678163969222599E-2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392</v>
      </c>
      <c r="Z22" s="127"/>
      <c r="AA22" s="130">
        <f t="shared" si="2"/>
        <v>5.2003183868400103E-2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262</v>
      </c>
      <c r="Z23" s="127"/>
      <c r="AA23" s="130">
        <f t="shared" si="2"/>
        <v>3.4757230034491909E-2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18</v>
      </c>
      <c r="Z24" s="127"/>
      <c r="AA24" s="130">
        <f t="shared" si="2"/>
        <v>2.3879013000795966E-3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183</v>
      </c>
      <c r="Z25" s="127"/>
      <c r="AA25" s="130">
        <f t="shared" si="2"/>
        <v>2.4276996550809234E-2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74</v>
      </c>
      <c r="Z26" s="127"/>
      <c r="AA26" s="130">
        <f t="shared" si="2"/>
        <v>9.8169275669938976E-3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205</v>
      </c>
      <c r="Z27" s="127"/>
      <c r="AA27" s="130">
        <f t="shared" si="2"/>
        <v>2.7195542584239851E-2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284</v>
      </c>
      <c r="Z28" s="127"/>
      <c r="AA28" s="130">
        <f t="shared" si="2"/>
        <v>3.7675776067922523E-2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403</v>
      </c>
      <c r="Z29" s="127"/>
      <c r="AA29" s="130">
        <f t="shared" si="2"/>
        <v>5.3462456885115417E-2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468</v>
      </c>
      <c r="Z30" s="127"/>
      <c r="AA30" s="130">
        <f t="shared" si="2"/>
        <v>6.2085433802069517E-2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8.21'!Y2&amp;")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757</v>
      </c>
      <c r="Z31" s="127"/>
      <c r="AA31" s="130">
        <f t="shared" si="2"/>
        <v>0.10042451578668082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101</v>
      </c>
      <c r="Z32" s="127"/>
      <c r="AA32" s="130">
        <f t="shared" si="2"/>
        <v>1.3398779517113293E-2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175</v>
      </c>
      <c r="Z33" s="127"/>
      <c r="AA33" s="130">
        <f t="shared" si="2"/>
        <v>2.3215707084107189E-2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7538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4299</v>
      </c>
      <c r="U37" s="127">
        <v>4356</v>
      </c>
      <c r="V37" s="127">
        <v>4366</v>
      </c>
      <c r="W37" s="127">
        <v>4406</v>
      </c>
      <c r="X37" s="127">
        <v>4221</v>
      </c>
      <c r="Y37" s="127">
        <v>4407</v>
      </c>
      <c r="Z37" s="127"/>
      <c r="AA37" s="127" t="str">
        <f>TEXT(Y37,"###,###")</f>
        <v>4,407</v>
      </c>
      <c r="AB37" s="127"/>
      <c r="AC37" s="127">
        <f>Y37/X37-1</f>
        <v>4.4065387348969365E-2</v>
      </c>
      <c r="AD37" s="127"/>
      <c r="AE37" s="127">
        <f>Y37/T37-1</f>
        <v>2.512212142358683E-2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800</v>
      </c>
      <c r="U38" s="127">
        <v>736</v>
      </c>
      <c r="V38" s="127">
        <v>780</v>
      </c>
      <c r="W38" s="127">
        <v>750</v>
      </c>
      <c r="X38" s="127">
        <v>755</v>
      </c>
      <c r="Y38" s="127">
        <v>840</v>
      </c>
      <c r="Z38" s="127"/>
      <c r="AA38" s="127" t="str">
        <f>TEXT(Y38,"###,###")</f>
        <v>840</v>
      </c>
      <c r="AB38" s="127"/>
      <c r="AC38" s="127">
        <f>Y38/X38-1</f>
        <v>0.11258278145695355</v>
      </c>
      <c r="AD38" s="127"/>
      <c r="AE38" s="127">
        <f>Y38/T38-1</f>
        <v>5.0000000000000044E-2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5099</v>
      </c>
      <c r="U40" s="127">
        <v>5092</v>
      </c>
      <c r="V40" s="127">
        <v>5146</v>
      </c>
      <c r="W40" s="127">
        <v>5156</v>
      </c>
      <c r="X40" s="127">
        <v>4976</v>
      </c>
      <c r="Y40" s="127">
        <v>5247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83.990851915380219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16.009148084619781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7</v>
      </c>
      <c r="Y44" s="129">
        <v>3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89</v>
      </c>
      <c r="Y45" s="129">
        <v>97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264</v>
      </c>
      <c r="Y46" s="129">
        <v>254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338</v>
      </c>
      <c r="Y47" s="129">
        <v>355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299</v>
      </c>
      <c r="Y48" s="129">
        <v>365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8.21'!S1&amp;" ("&amp;'Table 8.21'!Y2&amp;") *"</f>
        <v>Number of jobs by age and sex of job holders in Gannawarra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307</v>
      </c>
      <c r="Y49" s="129">
        <v>292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275</v>
      </c>
      <c r="Y50" s="129">
        <v>306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272</v>
      </c>
      <c r="Y51" s="129">
        <v>299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326</v>
      </c>
      <c r="Y52" s="129">
        <v>327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319</v>
      </c>
      <c r="Y53" s="129">
        <v>387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373</v>
      </c>
      <c r="Y54" s="129">
        <v>384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341</v>
      </c>
      <c r="Y55" s="129">
        <v>380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204</v>
      </c>
      <c r="Y56" s="129">
        <v>215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98</v>
      </c>
      <c r="Y57" s="129">
        <v>121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56</v>
      </c>
      <c r="Y58" s="129">
        <v>62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18</v>
      </c>
      <c r="Y59" s="129">
        <v>22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18</v>
      </c>
      <c r="Y60" s="129">
        <v>18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3604</v>
      </c>
      <c r="Y61" s="129">
        <v>3887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4</v>
      </c>
      <c r="Y63" s="129">
        <v>5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8.21'!S1&amp;" ("&amp;'Table 8.21'!Y2&amp;") *"</f>
        <v>Number of employed persons per occupation of main job by sex in Gannawarra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99</v>
      </c>
      <c r="Y64" s="129">
        <v>106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221</v>
      </c>
      <c r="Y65" s="129">
        <v>217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293</v>
      </c>
      <c r="Y66" s="129">
        <v>287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240</v>
      </c>
      <c r="Y67" s="129">
        <v>273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266</v>
      </c>
      <c r="Y68" s="129">
        <v>270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236</v>
      </c>
      <c r="Y69" s="129">
        <v>235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284</v>
      </c>
      <c r="Y70" s="129">
        <v>307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343</v>
      </c>
      <c r="Y71" s="129">
        <v>381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419</v>
      </c>
      <c r="Y72" s="129">
        <v>424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391</v>
      </c>
      <c r="Y73" s="129">
        <v>475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259</v>
      </c>
      <c r="Y74" s="129">
        <v>310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173</v>
      </c>
      <c r="Y75" s="129">
        <v>194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71</v>
      </c>
      <c r="Y76" s="129">
        <v>88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40</v>
      </c>
      <c r="Y77" s="129">
        <v>51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13</v>
      </c>
      <c r="Y78" s="129">
        <v>10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16</v>
      </c>
      <c r="Y79" s="129">
        <v>20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3372</v>
      </c>
      <c r="Y80" s="129">
        <v>3651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8.21'!S1</f>
        <v>Gannawarra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281</v>
      </c>
      <c r="Y83" s="129">
        <v>287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175</v>
      </c>
      <c r="Y84" s="129">
        <v>165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8.21'!AA4</f>
        <v>7,538</v>
      </c>
      <c r="D85" s="99">
        <f>'Table 8.21'!AC4</f>
        <v>8.1336967436522745E-2</v>
      </c>
      <c r="E85" s="100">
        <f>'Table 8.21'!AC4</f>
        <v>8.1336967436522745E-2</v>
      </c>
      <c r="F85" s="99">
        <f>'Table 8.21'!AE4</f>
        <v>2.11324844215659E-2</v>
      </c>
      <c r="G85" s="100">
        <f>'Table 8.21'!AE4</f>
        <v>2.11324844215659E-2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422</v>
      </c>
      <c r="Y85" s="129">
        <v>423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8.21'!AA5</f>
        <v>3,887</v>
      </c>
      <c r="D86" s="99">
        <f>'Table 8.21'!AC5</f>
        <v>7.8224687933425852E-2</v>
      </c>
      <c r="E86" s="100">
        <f>'Table 8.21'!AC5</f>
        <v>7.8224687933425852E-2</v>
      </c>
      <c r="F86" s="99">
        <f>'Table 8.21'!AE5</f>
        <v>7.5168481078278226E-3</v>
      </c>
      <c r="G86" s="100">
        <f>'Table 8.21'!AE5</f>
        <v>7.5168481078278226E-3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72</v>
      </c>
      <c r="Y86" s="129">
        <v>84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8.21'!AA6</f>
        <v>3,651</v>
      </c>
      <c r="D87" s="99">
        <f>'Table 8.21'!AC6</f>
        <v>8.4026128266033284E-2</v>
      </c>
      <c r="E87" s="100">
        <f>'Table 8.21'!AC6</f>
        <v>8.4026128266033284E-2</v>
      </c>
      <c r="F87" s="99">
        <f>'Table 8.21'!AE6</f>
        <v>3.6038592508513156E-2</v>
      </c>
      <c r="G87" s="100">
        <f>'Table 8.21'!AE6</f>
        <v>3.6038592508513156E-2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65</v>
      </c>
      <c r="Y87" s="129">
        <v>65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8.21'!AA7</f>
        <v>5,247</v>
      </c>
      <c r="D88" s="99">
        <f>'Table 8.21'!AC7</f>
        <v>5.3614457831325346E-2</v>
      </c>
      <c r="E88" s="100">
        <f>'Table 8.21'!AC7</f>
        <v>5.3614457831325346E-2</v>
      </c>
      <c r="F88" s="99">
        <f>'Table 8.21'!AE7</f>
        <v>2.8017241379310276E-2</v>
      </c>
      <c r="G88" s="100">
        <f>'Table 8.21'!AE7</f>
        <v>2.8017241379310276E-2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106</v>
      </c>
      <c r="Y88" s="129">
        <v>112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8.21'!AA37</f>
        <v>4,407</v>
      </c>
      <c r="D89" s="99">
        <f>'Table 8.21'!AC37</f>
        <v>4.4065387348969365E-2</v>
      </c>
      <c r="E89" s="100">
        <f>'Table 8.21'!AC37</f>
        <v>4.4065387348969365E-2</v>
      </c>
      <c r="F89" s="99">
        <f>'Table 8.21'!AE37</f>
        <v>2.512212142358683E-2</v>
      </c>
      <c r="G89" s="100">
        <f>'Table 8.21'!AE37</f>
        <v>2.512212142358683E-2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289</v>
      </c>
      <c r="Y89" s="129">
        <v>323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8.21'!AA38</f>
        <v>840</v>
      </c>
      <c r="D90" s="99">
        <f>'Table 8.21'!AC38</f>
        <v>0.11258278145695355</v>
      </c>
      <c r="E90" s="100">
        <f>'Table 8.21'!AC38</f>
        <v>0.11258278145695355</v>
      </c>
      <c r="F90" s="99">
        <f>'Table 8.21'!AE38</f>
        <v>5.0000000000000044E-2</v>
      </c>
      <c r="G90" s="100">
        <f>'Table 8.21'!AE38</f>
        <v>5.0000000000000044E-2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434</v>
      </c>
      <c r="Y90" s="129">
        <v>428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8.21'!AA114</f>
        <v>351</v>
      </c>
      <c r="D91" s="99">
        <f>'Table 8.21'!AC114</f>
        <v>0.13592233009708732</v>
      </c>
      <c r="E91" s="100">
        <f>'Table 8.21'!AC114</f>
        <v>0.13592233009708732</v>
      </c>
      <c r="F91" s="99">
        <f>'Table 8.21'!AE114</f>
        <v>-1.6806722689075682E-2</v>
      </c>
      <c r="G91" s="100">
        <f>'Table 8.21'!AE114</f>
        <v>-1.6806722689075682E-2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2656</v>
      </c>
      <c r="Y91" s="129">
        <v>2775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8.21'!AA115</f>
        <v>489</v>
      </c>
      <c r="D92" s="99">
        <f>'Table 8.21'!AC115</f>
        <v>8.9086859688195963E-2</v>
      </c>
      <c r="E92" s="100">
        <f>'Table 8.21'!AC115</f>
        <v>8.9086859688195963E-2</v>
      </c>
      <c r="F92" s="99">
        <f>'Table 8.21'!AE115</f>
        <v>9.3959731543624248E-2</v>
      </c>
      <c r="G92" s="100">
        <f>'Table 8.21'!AE115</f>
        <v>9.3959731543624248E-2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8.21'!AA8</f>
        <v>$32,411</v>
      </c>
      <c r="D93" s="99">
        <f>'Table 8.21'!AC8</f>
        <v>5.6758069775024511E-2</v>
      </c>
      <c r="E93" s="100">
        <f>'Table 8.21'!AC8</f>
        <v>5.6758069775024511E-2</v>
      </c>
      <c r="F93" s="99">
        <f>'Table 8.21'!AE8</f>
        <v>0.2261016115608685</v>
      </c>
      <c r="G93" s="100">
        <f>'Table 8.21'!AE8</f>
        <v>0.2261016115608685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139</v>
      </c>
      <c r="Y93" s="129">
        <v>151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8.21'!AA9</f>
        <v>$199.0 mil</v>
      </c>
      <c r="D94" s="99">
        <f>'Table 8.21'!AC9</f>
        <v>7.7090091214793377E-2</v>
      </c>
      <c r="E94" s="100">
        <f>'Table 8.21'!AC9</f>
        <v>7.7090091214793377E-2</v>
      </c>
      <c r="F94" s="99">
        <f>'Table 8.21'!AE9</f>
        <v>0.14009342936503577</v>
      </c>
      <c r="G94" s="100">
        <f>'Table 8.21'!AE9</f>
        <v>0.14009342936503577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377</v>
      </c>
      <c r="Y94" s="129">
        <v>405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62</v>
      </c>
      <c r="Y95" s="129">
        <v>66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307</v>
      </c>
      <c r="Y96" s="129">
        <v>325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364</v>
      </c>
      <c r="Y97" s="129">
        <v>383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214</v>
      </c>
      <c r="Y98" s="129">
        <v>228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28</v>
      </c>
      <c r="Y99" s="129">
        <v>24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203</v>
      </c>
      <c r="Y100" s="129">
        <v>214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2328</v>
      </c>
      <c r="Y101" s="129">
        <v>2472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4391</v>
      </c>
      <c r="Y104" s="127">
        <v>4917</v>
      </c>
      <c r="Z104" s="127"/>
      <c r="AA104" s="127" t="str">
        <f>TEXT(Y104,"###,###")</f>
        <v>4,917</v>
      </c>
      <c r="AB104" s="127"/>
      <c r="AC104" s="127">
        <f>Y104/($Y$4)*100</f>
        <v>65.229503847174314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1254</v>
      </c>
      <c r="Y105" s="127">
        <v>1318</v>
      </c>
      <c r="Z105" s="127"/>
      <c r="AA105" s="127" t="str">
        <f>TEXT(Y105,"###,###")</f>
        <v>1,318</v>
      </c>
      <c r="AB105" s="127"/>
      <c r="AC105" s="127">
        <f>Y105/($Y$4)*100</f>
        <v>17.484743963916159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5645</v>
      </c>
      <c r="Y106" s="127">
        <v>6235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1312</v>
      </c>
      <c r="Y108" s="127">
        <v>1526</v>
      </c>
      <c r="Z108" s="127"/>
      <c r="AA108" s="127" t="str">
        <f>TEXT(Y108,"###,###")</f>
        <v>1,526</v>
      </c>
      <c r="AB108" s="127"/>
      <c r="AC108" s="127">
        <f>Y108/($Y$4)*100</f>
        <v>20.24409657734147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1257</v>
      </c>
      <c r="Y109" s="127">
        <v>1380</v>
      </c>
      <c r="Z109" s="127"/>
      <c r="AA109" s="127" t="str">
        <f>TEXT(Y109,"###,###")</f>
        <v>1,380</v>
      </c>
      <c r="AB109" s="127"/>
      <c r="AC109" s="127">
        <f t="shared" ref="AC109:AC111" si="3">Y109/($Y$4)*100</f>
        <v>18.307243300610239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1687</v>
      </c>
      <c r="Y110" s="127">
        <v>1888</v>
      </c>
      <c r="Z110" s="127"/>
      <c r="AA110" s="127" t="str">
        <f>TEXT(Y110,"###,###")</f>
        <v>1,888</v>
      </c>
      <c r="AB110" s="127"/>
      <c r="AC110" s="127">
        <f t="shared" si="3"/>
        <v>25.046431414168215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1387</v>
      </c>
      <c r="Y111" s="127">
        <v>1441</v>
      </c>
      <c r="Z111" s="127"/>
      <c r="AA111" s="127" t="str">
        <f>TEXT(Y111,"###,###")</f>
        <v>1,441</v>
      </c>
      <c r="AB111" s="127"/>
      <c r="AC111" s="127">
        <f t="shared" si="3"/>
        <v>19.116476518970551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6970</v>
      </c>
      <c r="Y112" s="127">
        <v>7538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357</v>
      </c>
      <c r="U114" s="127">
        <v>293</v>
      </c>
      <c r="V114" s="127">
        <v>319</v>
      </c>
      <c r="W114" s="127">
        <v>324</v>
      </c>
      <c r="X114" s="127">
        <v>309</v>
      </c>
      <c r="Y114" s="127">
        <v>351</v>
      </c>
      <c r="Z114" s="127"/>
      <c r="AA114" s="127" t="str">
        <f>TEXT(Y114,"###,###")</f>
        <v>351</v>
      </c>
      <c r="AB114" s="127"/>
      <c r="AC114" s="127">
        <f>Y114/X114-1</f>
        <v>0.13592233009708732</v>
      </c>
      <c r="AD114" s="127"/>
      <c r="AE114" s="127">
        <f>Y114/T114-1</f>
        <v>-1.6806722689075682E-2</v>
      </c>
      <c r="AF114" s="127"/>
    </row>
    <row r="115" spans="19:32" x14ac:dyDescent="0.25">
      <c r="S115" s="127" t="s">
        <v>104</v>
      </c>
      <c r="T115" s="127">
        <v>447</v>
      </c>
      <c r="U115" s="127">
        <v>446</v>
      </c>
      <c r="V115" s="127">
        <v>465</v>
      </c>
      <c r="W115" s="127">
        <v>430</v>
      </c>
      <c r="X115" s="127">
        <v>449</v>
      </c>
      <c r="Y115" s="127">
        <v>489</v>
      </c>
      <c r="Z115" s="127"/>
      <c r="AA115" s="127" t="str">
        <f>TEXT(Y115,"###,###")</f>
        <v>489</v>
      </c>
      <c r="AB115" s="127"/>
      <c r="AC115" s="127">
        <f>Y115/X115-1</f>
        <v>8.9086859688195963E-2</v>
      </c>
      <c r="AD115" s="127"/>
      <c r="AE115" s="127">
        <f>Y115/T115-1</f>
        <v>9.3959731543624248E-2</v>
      </c>
      <c r="AF115" s="127"/>
    </row>
    <row r="116" spans="19:32" x14ac:dyDescent="0.25">
      <c r="S116" s="127" t="s">
        <v>56</v>
      </c>
      <c r="T116" s="127">
        <v>804</v>
      </c>
      <c r="U116" s="127">
        <v>739</v>
      </c>
      <c r="V116" s="127">
        <v>784</v>
      </c>
      <c r="W116" s="127">
        <v>754</v>
      </c>
      <c r="X116" s="127">
        <v>758</v>
      </c>
      <c r="Y116" s="127">
        <v>840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44.25</v>
      </c>
      <c r="V118" s="127">
        <v>43.56</v>
      </c>
      <c r="W118" s="127">
        <v>45.67</v>
      </c>
      <c r="X118" s="127">
        <v>42.79</v>
      </c>
      <c r="Y118" s="127">
        <v>45.28</v>
      </c>
      <c r="Z118" s="127"/>
      <c r="AA118" s="127" t="str">
        <f>TEXT(Y118,"##.0")</f>
        <v>45.3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3568</v>
      </c>
      <c r="V120" s="127">
        <v>3595</v>
      </c>
      <c r="W120" s="127">
        <v>3632</v>
      </c>
      <c r="X120" s="127">
        <v>3568</v>
      </c>
      <c r="Y120" s="127">
        <v>3704</v>
      </c>
      <c r="Z120" s="127"/>
      <c r="AA120" s="127" t="str">
        <f>TEXT(Y120,"###,###")</f>
        <v>3,704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918</v>
      </c>
      <c r="V121" s="127">
        <v>958</v>
      </c>
      <c r="W121" s="127">
        <v>945</v>
      </c>
      <c r="X121" s="127">
        <v>849</v>
      </c>
      <c r="Y121" s="127">
        <v>914</v>
      </c>
      <c r="Z121" s="127"/>
      <c r="AA121" s="127" t="str">
        <f t="shared" ref="AA121:AA128" si="4">TEXT(Y121,"###,###")</f>
        <v>914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602</v>
      </c>
      <c r="V122" s="127">
        <v>594</v>
      </c>
      <c r="W122" s="127">
        <v>586</v>
      </c>
      <c r="X122" s="127">
        <v>562</v>
      </c>
      <c r="Y122" s="127">
        <v>629</v>
      </c>
      <c r="Z122" s="127"/>
      <c r="AA122" s="127" t="str">
        <f t="shared" si="4"/>
        <v>629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4170</v>
      </c>
      <c r="V124" s="127">
        <v>4189</v>
      </c>
      <c r="W124" s="127">
        <v>4218</v>
      </c>
      <c r="X124" s="127">
        <v>4130</v>
      </c>
      <c r="Y124" s="127">
        <v>4333</v>
      </c>
      <c r="Z124" s="127"/>
      <c r="AA124" s="127" t="str">
        <f t="shared" si="4"/>
        <v>4,333</v>
      </c>
      <c r="AB124" s="127"/>
      <c r="AC124" s="127">
        <f>Y124/$Y$7*100</f>
        <v>82.58052220316371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1520</v>
      </c>
      <c r="V125" s="127">
        <v>1552</v>
      </c>
      <c r="W125" s="127">
        <v>1531</v>
      </c>
      <c r="X125" s="127">
        <v>1411</v>
      </c>
      <c r="Y125" s="127">
        <v>1543</v>
      </c>
      <c r="Z125" s="127"/>
      <c r="AA125" s="127" t="str">
        <f t="shared" si="4"/>
        <v>1,543</v>
      </c>
      <c r="AB125" s="127"/>
      <c r="AC125" s="127">
        <f>Y125/$Y$7*100</f>
        <v>29.407280350676579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2728</v>
      </c>
      <c r="V127" s="127">
        <v>2734</v>
      </c>
      <c r="W127" s="127">
        <v>2735</v>
      </c>
      <c r="X127" s="127">
        <v>2652</v>
      </c>
      <c r="Y127" s="127">
        <v>2775</v>
      </c>
      <c r="Z127" s="127"/>
      <c r="AA127" s="127" t="str">
        <f t="shared" si="4"/>
        <v>2,775</v>
      </c>
      <c r="AB127" s="127"/>
      <c r="AC127" s="127">
        <f>Y127/$Y$7*100</f>
        <v>52.887364208118925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2361</v>
      </c>
      <c r="V128" s="127">
        <v>2411</v>
      </c>
      <c r="W128" s="127">
        <v>2427</v>
      </c>
      <c r="X128" s="127">
        <v>2323</v>
      </c>
      <c r="Y128" s="127">
        <v>2472</v>
      </c>
      <c r="Z128" s="127"/>
      <c r="AA128" s="127" t="str">
        <f t="shared" si="4"/>
        <v>2,472</v>
      </c>
      <c r="AB128" s="127"/>
      <c r="AC128" s="127">
        <f>Y128/$Y$7*100</f>
        <v>47.112635791881075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157407FD-4206-4E9E-93E5-B8AF5BD43F8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F95550F7-C8D1-4DFF-BEC6-DF1D83D96C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B5607591-893C-495D-B065-8421827BBD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6C0E66C3-E98E-4C47-ACB4-45300DFA39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Glen Eira</v>
      </c>
      <c r="T1" s="127"/>
      <c r="U1" s="127"/>
      <c r="V1" s="127"/>
      <c r="W1" s="127"/>
      <c r="X1" s="127"/>
      <c r="Y1" s="127" t="str">
        <f>Y3</f>
        <v>8.22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133</v>
      </c>
      <c r="V3" s="127"/>
      <c r="W3" s="127"/>
      <c r="X3" s="127"/>
      <c r="Y3" s="127" t="s">
        <v>235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8.22'!$Y$3&amp;" "&amp;'Table 8.22'!$U$3&amp;", "&amp;'State data for spotlight'!$C$3&amp;", "&amp;'Table 8.22'!$Y$2</f>
        <v>Table 8.22 Glen Eira,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112927</v>
      </c>
      <c r="U4" s="129">
        <v>113039</v>
      </c>
      <c r="V4" s="129">
        <v>112980</v>
      </c>
      <c r="W4" s="129">
        <v>114538</v>
      </c>
      <c r="X4" s="129">
        <v>115704</v>
      </c>
      <c r="Y4" s="129">
        <v>120396</v>
      </c>
      <c r="Z4" s="127"/>
      <c r="AA4" s="127" t="str">
        <f>TEXT(Y4,"###,###")</f>
        <v>120,396</v>
      </c>
      <c r="AB4" s="127"/>
      <c r="AC4" s="127">
        <f t="shared" ref="AC4:AC9" si="0">Y4/X4-1</f>
        <v>4.0551752748392511E-2</v>
      </c>
      <c r="AD4" s="127"/>
      <c r="AE4" s="127">
        <f>Y4/T4-1</f>
        <v>6.6140072790386695E-2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56896</v>
      </c>
      <c r="U5" s="129">
        <v>56828</v>
      </c>
      <c r="V5" s="129">
        <v>56664</v>
      </c>
      <c r="W5" s="129">
        <v>56907</v>
      </c>
      <c r="X5" s="129">
        <v>57440</v>
      </c>
      <c r="Y5" s="129">
        <v>60012</v>
      </c>
      <c r="Z5" s="127"/>
      <c r="AA5" s="127" t="str">
        <f>TEXT(Y5,"###,###")</f>
        <v>60,012</v>
      </c>
      <c r="AB5" s="127"/>
      <c r="AC5" s="127">
        <f t="shared" si="0"/>
        <v>4.4777158774373271E-2</v>
      </c>
      <c r="AD5" s="127"/>
      <c r="AE5" s="127">
        <f t="shared" ref="AE5:AE9" si="1">Y5/T5-1</f>
        <v>5.4766591676040477E-2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56031</v>
      </c>
      <c r="U6" s="129">
        <v>56208</v>
      </c>
      <c r="V6" s="129">
        <v>56316</v>
      </c>
      <c r="W6" s="129">
        <v>57631</v>
      </c>
      <c r="X6" s="129">
        <v>58264</v>
      </c>
      <c r="Y6" s="129">
        <v>60384</v>
      </c>
      <c r="Z6" s="127"/>
      <c r="AA6" s="127" t="str">
        <f>TEXT(Y6,"###,###")</f>
        <v>60,384</v>
      </c>
      <c r="AB6" s="127"/>
      <c r="AC6" s="127">
        <f t="shared" si="0"/>
        <v>3.6386104627214033E-2</v>
      </c>
      <c r="AD6" s="127"/>
      <c r="AE6" s="127">
        <f t="shared" si="1"/>
        <v>7.768913637093755E-2</v>
      </c>
      <c r="AF6" s="127"/>
    </row>
    <row r="7" spans="1:32" ht="16.5" customHeight="1" thickBot="1" x14ac:dyDescent="0.3">
      <c r="A7" s="46" t="str">
        <f>"QUICK STATS for "&amp;'Table 8.22'!Y2&amp;"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80835</v>
      </c>
      <c r="U7" s="129">
        <v>81228</v>
      </c>
      <c r="V7" s="129">
        <v>81399</v>
      </c>
      <c r="W7" s="129">
        <v>81632</v>
      </c>
      <c r="X7" s="129">
        <v>82662</v>
      </c>
      <c r="Y7" s="129">
        <v>84828</v>
      </c>
      <c r="Z7" s="127"/>
      <c r="AA7" s="127" t="str">
        <f>TEXT(Y7,"###,###")</f>
        <v>84,828</v>
      </c>
      <c r="AB7" s="127"/>
      <c r="AC7" s="127">
        <f t="shared" si="0"/>
        <v>2.6203092110038462E-2</v>
      </c>
      <c r="AD7" s="127"/>
      <c r="AE7" s="127">
        <f t="shared" si="1"/>
        <v>4.9396919651141236E-2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120,396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8.22'!AA7</f>
        <v>84,828</v>
      </c>
      <c r="P8" s="51"/>
      <c r="S8" s="127" t="s">
        <v>96</v>
      </c>
      <c r="T8" s="127">
        <v>39560</v>
      </c>
      <c r="U8" s="127">
        <v>40963.120000000003</v>
      </c>
      <c r="V8" s="127">
        <v>41870.71</v>
      </c>
      <c r="W8" s="127">
        <v>43508</v>
      </c>
      <c r="X8" s="127">
        <v>44872.25</v>
      </c>
      <c r="Y8" s="127">
        <v>45694.09</v>
      </c>
      <c r="Z8" s="127"/>
      <c r="AA8" s="127" t="str">
        <f>TEXT(Y8,"$###,###")</f>
        <v>$45,694</v>
      </c>
      <c r="AB8" s="127"/>
      <c r="AC8" s="127">
        <f t="shared" si="0"/>
        <v>1.8315105661071085E-2</v>
      </c>
      <c r="AD8" s="127"/>
      <c r="AE8" s="127">
        <f t="shared" si="1"/>
        <v>0.1550578867542971</v>
      </c>
      <c r="AF8" s="127"/>
    </row>
    <row r="9" spans="1:32" x14ac:dyDescent="0.25">
      <c r="A9" s="55" t="s">
        <v>17</v>
      </c>
      <c r="B9" s="56"/>
      <c r="C9" s="57"/>
      <c r="D9" s="58">
        <f>'Table 8.22'!AC104</f>
        <v>77.189441509684713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50.471542415240258</v>
      </c>
      <c r="P9" s="59" t="s">
        <v>97</v>
      </c>
      <c r="S9" s="127" t="s">
        <v>9</v>
      </c>
      <c r="T9" s="127">
        <v>4729672703</v>
      </c>
      <c r="U9" s="127">
        <v>4911478330</v>
      </c>
      <c r="V9" s="127">
        <v>5106253572</v>
      </c>
      <c r="W9" s="127">
        <v>5295264440</v>
      </c>
      <c r="X9" s="127">
        <v>5544735211</v>
      </c>
      <c r="Y9" s="127">
        <v>5829195145</v>
      </c>
      <c r="Z9" s="127"/>
      <c r="AA9" s="127" t="str">
        <f>TEXT(Y9/1000000,"$#,###.0")&amp;" mil"</f>
        <v>$5,829.2 mil</v>
      </c>
      <c r="AB9" s="127"/>
      <c r="AC9" s="127">
        <f t="shared" si="0"/>
        <v>5.1302708456784307E-2</v>
      </c>
      <c r="AD9" s="127"/>
      <c r="AE9" s="127">
        <f t="shared" si="1"/>
        <v>0.23247326211443342</v>
      </c>
      <c r="AF9" s="127"/>
    </row>
    <row r="10" spans="1:32" x14ac:dyDescent="0.25">
      <c r="A10" s="55" t="s">
        <v>20</v>
      </c>
      <c r="B10" s="56"/>
      <c r="C10" s="57"/>
      <c r="D10" s="58">
        <f>'Table 8.22'!AC105</f>
        <v>15.218113558589986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49.528457584759749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92.648653746404491</v>
      </c>
      <c r="P11" s="59" t="s">
        <v>97</v>
      </c>
      <c r="S11" s="127" t="s">
        <v>32</v>
      </c>
      <c r="T11" s="129">
        <v>100123</v>
      </c>
      <c r="U11" s="129">
        <v>100385</v>
      </c>
      <c r="V11" s="129">
        <v>100455</v>
      </c>
      <c r="W11" s="129">
        <v>102458</v>
      </c>
      <c r="X11" s="129">
        <v>103265</v>
      </c>
      <c r="Y11" s="129">
        <v>107475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8.22'!AC108</f>
        <v>15.966477291604372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15.231998868298202</v>
      </c>
      <c r="P12" s="59" t="s">
        <v>97</v>
      </c>
      <c r="S12" s="127" t="s">
        <v>33</v>
      </c>
      <c r="T12" s="129">
        <v>12804</v>
      </c>
      <c r="U12" s="129">
        <v>12654</v>
      </c>
      <c r="V12" s="129">
        <v>12525</v>
      </c>
      <c r="W12" s="129">
        <v>12080</v>
      </c>
      <c r="X12" s="129">
        <v>12439</v>
      </c>
      <c r="Y12" s="129">
        <v>12921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8.22'!AC109</f>
        <v>13.723877869696668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8.22'!AA118</f>
        <v>41.0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8.22'!AC110</f>
        <v>21.636100867138445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15.730654972414767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8.22'!AC111</f>
        <v>41.081099039835209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84.269345027585231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714</v>
      </c>
      <c r="Z15" s="127"/>
      <c r="AA15" s="130">
        <f t="shared" ref="AA15:AA34" si="2">IF(Y15="np",0,Y15/$Y$34)</f>
        <v>5.9304295823781519E-3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172</v>
      </c>
      <c r="Z16" s="127"/>
      <c r="AA16" s="130">
        <f t="shared" si="2"/>
        <v>1.4286188909930562E-3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4804</v>
      </c>
      <c r="Z17" s="127"/>
      <c r="AA17" s="130">
        <f t="shared" si="2"/>
        <v>3.9901657862387453E-2</v>
      </c>
      <c r="AB17" s="127"/>
      <c r="AC17" s="127"/>
      <c r="AD17" s="127"/>
      <c r="AE17" s="127"/>
      <c r="AF17" s="127"/>
    </row>
    <row r="18" spans="1:32" x14ac:dyDescent="0.25">
      <c r="A18" s="85" t="str">
        <f>'Table 8.22'!$S$1&amp;" ("&amp;'Table 8.22'!$T$2&amp;" to "&amp;'Table 8.22'!$Y$2&amp;")"</f>
        <v>Glen Eira (2011-12 to 2016-17)</v>
      </c>
      <c r="B18" s="85"/>
      <c r="C18" s="85"/>
      <c r="D18" s="85"/>
      <c r="E18" s="85"/>
      <c r="F18" s="85"/>
      <c r="G18" s="85" t="str">
        <f>'Table 8.22'!$S$1&amp;" ("&amp;'Table 8.22'!$T$2&amp;" to "&amp;'Table 8.22'!$Y$2&amp;")"</f>
        <v>Glen Eira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648</v>
      </c>
      <c r="Z18" s="127"/>
      <c r="AA18" s="130">
        <f t="shared" si="2"/>
        <v>5.3822386125784907E-3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4739</v>
      </c>
      <c r="Z19" s="127"/>
      <c r="AA19" s="130">
        <f t="shared" si="2"/>
        <v>3.9361772816372639E-2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5346</v>
      </c>
      <c r="Z20" s="127"/>
      <c r="AA20" s="130">
        <f t="shared" si="2"/>
        <v>4.440346855377255E-2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10172</v>
      </c>
      <c r="Z21" s="127"/>
      <c r="AA21" s="130">
        <f t="shared" si="2"/>
        <v>8.4487856739426562E-2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8237</v>
      </c>
      <c r="Z22" s="127"/>
      <c r="AA22" s="130">
        <f t="shared" si="2"/>
        <v>6.8415894215754683E-2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2332</v>
      </c>
      <c r="Z23" s="127"/>
      <c r="AA23" s="130">
        <f t="shared" si="2"/>
        <v>1.9369414266254693E-2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3133</v>
      </c>
      <c r="Z24" s="127"/>
      <c r="AA24" s="130">
        <f t="shared" si="2"/>
        <v>2.6022459217914216E-2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6475</v>
      </c>
      <c r="Z25" s="127"/>
      <c r="AA25" s="130">
        <f t="shared" si="2"/>
        <v>5.3780856506860694E-2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2420</v>
      </c>
      <c r="Z26" s="127"/>
      <c r="AA26" s="130">
        <f t="shared" si="2"/>
        <v>2.0100335559320906E-2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15141</v>
      </c>
      <c r="Z27" s="127"/>
      <c r="AA27" s="130">
        <f t="shared" si="2"/>
        <v>0.12575999202631316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10204</v>
      </c>
      <c r="Z28" s="127"/>
      <c r="AA28" s="130">
        <f t="shared" si="2"/>
        <v>8.4753646300541552E-2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4806</v>
      </c>
      <c r="Z29" s="127"/>
      <c r="AA29" s="130">
        <f t="shared" si="2"/>
        <v>3.9918269709957141E-2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12263</v>
      </c>
      <c r="Z30" s="127"/>
      <c r="AA30" s="130">
        <f t="shared" si="2"/>
        <v>0.101855543373534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8.22'!Y2&amp;")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12739</v>
      </c>
      <c r="Z31" s="127"/>
      <c r="AA31" s="130">
        <f t="shared" si="2"/>
        <v>0.10580916309511944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2852</v>
      </c>
      <c r="Z32" s="127"/>
      <c r="AA32" s="130">
        <f t="shared" si="2"/>
        <v>2.3688494634373235E-2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3499</v>
      </c>
      <c r="Z33" s="127"/>
      <c r="AA33" s="130">
        <f t="shared" si="2"/>
        <v>2.9062427323166884E-2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120396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68656</v>
      </c>
      <c r="U37" s="127">
        <v>68870</v>
      </c>
      <c r="V37" s="127">
        <v>69189</v>
      </c>
      <c r="W37" s="127">
        <v>69097</v>
      </c>
      <c r="X37" s="127">
        <v>70358</v>
      </c>
      <c r="Y37" s="127">
        <v>71484</v>
      </c>
      <c r="Z37" s="127"/>
      <c r="AA37" s="127" t="str">
        <f>TEXT(Y37,"###,###")</f>
        <v>71,484</v>
      </c>
      <c r="AB37" s="127"/>
      <c r="AC37" s="127">
        <f>Y37/X37-1</f>
        <v>1.600386594274994E-2</v>
      </c>
      <c r="AD37" s="127"/>
      <c r="AE37" s="127">
        <f>Y37/T37-1</f>
        <v>4.1190864600326282E-2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12179</v>
      </c>
      <c r="U38" s="127">
        <v>12358</v>
      </c>
      <c r="V38" s="127">
        <v>12210</v>
      </c>
      <c r="W38" s="127">
        <v>12535</v>
      </c>
      <c r="X38" s="127">
        <v>12304</v>
      </c>
      <c r="Y38" s="127">
        <v>13344</v>
      </c>
      <c r="Z38" s="127"/>
      <c r="AA38" s="127" t="str">
        <f>TEXT(Y38,"###,###")</f>
        <v>13,344</v>
      </c>
      <c r="AB38" s="127"/>
      <c r="AC38" s="127">
        <f>Y38/X38-1</f>
        <v>8.4525357607282192E-2</v>
      </c>
      <c r="AD38" s="127"/>
      <c r="AE38" s="127">
        <f>Y38/T38-1</f>
        <v>9.5656457837260955E-2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80835</v>
      </c>
      <c r="U40" s="127">
        <v>81228</v>
      </c>
      <c r="V40" s="127">
        <v>81399</v>
      </c>
      <c r="W40" s="127">
        <v>81632</v>
      </c>
      <c r="X40" s="127">
        <v>82662</v>
      </c>
      <c r="Y40" s="127">
        <v>84828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84.269345027585231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15.730654972414767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23</v>
      </c>
      <c r="Y44" s="129">
        <v>23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524</v>
      </c>
      <c r="Y45" s="129">
        <v>520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2398</v>
      </c>
      <c r="Y46" s="129">
        <v>2483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5424</v>
      </c>
      <c r="Y47" s="129">
        <v>5972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8259</v>
      </c>
      <c r="Y48" s="129">
        <v>8817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8.22'!S1&amp;" ("&amp;'Table 8.22'!Y2&amp;") *"</f>
        <v>Number of jobs by age and sex of job holders in Glen Eira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7737</v>
      </c>
      <c r="Y49" s="129">
        <v>8151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6489</v>
      </c>
      <c r="Y50" s="129">
        <v>6833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6073</v>
      </c>
      <c r="Y51" s="129">
        <v>6014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5439</v>
      </c>
      <c r="Y52" s="129">
        <v>5640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4756</v>
      </c>
      <c r="Y53" s="129">
        <v>4829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4058</v>
      </c>
      <c r="Y54" s="129">
        <v>4204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3038</v>
      </c>
      <c r="Y55" s="129">
        <v>3114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1847</v>
      </c>
      <c r="Y56" s="129">
        <v>1869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721</v>
      </c>
      <c r="Y57" s="129">
        <v>871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308</v>
      </c>
      <c r="Y58" s="129">
        <v>334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182</v>
      </c>
      <c r="Y59" s="129">
        <v>183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175</v>
      </c>
      <c r="Y60" s="129">
        <v>154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57440</v>
      </c>
      <c r="Y61" s="129">
        <v>60012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24</v>
      </c>
      <c r="Y63" s="129">
        <v>23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8.22'!S1&amp;" ("&amp;'Table 8.22'!Y2&amp;") *"</f>
        <v>Number of employed persons per occupation of main job by sex in Glen Eira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746</v>
      </c>
      <c r="Y64" s="129">
        <v>804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2566</v>
      </c>
      <c r="Y65" s="129">
        <v>2833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5634</v>
      </c>
      <c r="Y66" s="129">
        <v>6084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8506</v>
      </c>
      <c r="Y67" s="129">
        <v>8723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7300</v>
      </c>
      <c r="Y68" s="129">
        <v>7684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5758</v>
      </c>
      <c r="Y69" s="129">
        <v>6110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6096</v>
      </c>
      <c r="Y70" s="129">
        <v>6011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6111</v>
      </c>
      <c r="Y71" s="129">
        <v>6306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5273</v>
      </c>
      <c r="Y72" s="129">
        <v>5165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4360</v>
      </c>
      <c r="Y73" s="129">
        <v>4587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2906</v>
      </c>
      <c r="Y74" s="129">
        <v>2968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1692</v>
      </c>
      <c r="Y75" s="129">
        <v>1709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571</v>
      </c>
      <c r="Y76" s="129">
        <v>694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270</v>
      </c>
      <c r="Y77" s="129">
        <v>273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201</v>
      </c>
      <c r="Y78" s="129">
        <v>185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255</v>
      </c>
      <c r="Y79" s="129">
        <v>225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58264</v>
      </c>
      <c r="Y80" s="129">
        <v>60384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8.22'!S1</f>
        <v>Glen Eira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6949</v>
      </c>
      <c r="Y83" s="129">
        <v>7192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10763</v>
      </c>
      <c r="Y84" s="129">
        <v>11234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8.22'!AA4</f>
        <v>120,396</v>
      </c>
      <c r="D85" s="99">
        <f>'Table 8.22'!AC4</f>
        <v>4.0551752748392511E-2</v>
      </c>
      <c r="E85" s="100">
        <f>'Table 8.22'!AC4</f>
        <v>4.0551752748392511E-2</v>
      </c>
      <c r="F85" s="99">
        <f>'Table 8.22'!AE4</f>
        <v>6.6140072790386695E-2</v>
      </c>
      <c r="G85" s="100">
        <f>'Table 8.22'!AE4</f>
        <v>6.6140072790386695E-2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4027</v>
      </c>
      <c r="Y85" s="129">
        <v>4169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8.22'!AA5</f>
        <v>60,012</v>
      </c>
      <c r="D86" s="99">
        <f>'Table 8.22'!AC5</f>
        <v>4.4777158774373271E-2</v>
      </c>
      <c r="E86" s="100">
        <f>'Table 8.22'!AC5</f>
        <v>4.4777158774373271E-2</v>
      </c>
      <c r="F86" s="99">
        <f>'Table 8.22'!AE5</f>
        <v>5.4766591676040477E-2</v>
      </c>
      <c r="G86" s="100">
        <f>'Table 8.22'!AE5</f>
        <v>5.4766591676040477E-2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1929</v>
      </c>
      <c r="Y86" s="129">
        <v>2114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8.22'!AA6</f>
        <v>60,384</v>
      </c>
      <c r="D87" s="99">
        <f>'Table 8.22'!AC6</f>
        <v>3.6386104627214033E-2</v>
      </c>
      <c r="E87" s="100">
        <f>'Table 8.22'!AC6</f>
        <v>3.6386104627214033E-2</v>
      </c>
      <c r="F87" s="99">
        <f>'Table 8.22'!AE6</f>
        <v>7.768913637093755E-2</v>
      </c>
      <c r="G87" s="100">
        <f>'Table 8.22'!AE6</f>
        <v>7.768913637093755E-2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2965</v>
      </c>
      <c r="Y87" s="129">
        <v>3111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8.22'!AA7</f>
        <v>84,828</v>
      </c>
      <c r="D88" s="99">
        <f>'Table 8.22'!AC7</f>
        <v>2.6203092110038462E-2</v>
      </c>
      <c r="E88" s="100">
        <f>'Table 8.22'!AC7</f>
        <v>2.6203092110038462E-2</v>
      </c>
      <c r="F88" s="99">
        <f>'Table 8.22'!AE7</f>
        <v>4.9396919651141236E-2</v>
      </c>
      <c r="G88" s="100">
        <f>'Table 8.22'!AE7</f>
        <v>4.9396919651141236E-2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2589</v>
      </c>
      <c r="Y88" s="129">
        <v>2768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8.22'!AA37</f>
        <v>71,484</v>
      </c>
      <c r="D89" s="99">
        <f>'Table 8.22'!AC37</f>
        <v>1.600386594274994E-2</v>
      </c>
      <c r="E89" s="100">
        <f>'Table 8.22'!AC37</f>
        <v>1.600386594274994E-2</v>
      </c>
      <c r="F89" s="99">
        <f>'Table 8.22'!AE37</f>
        <v>4.1190864600326282E-2</v>
      </c>
      <c r="G89" s="100">
        <f>'Table 8.22'!AE37</f>
        <v>4.1190864600326282E-2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1110</v>
      </c>
      <c r="Y89" s="129">
        <v>1149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8.22'!AA38</f>
        <v>13,344</v>
      </c>
      <c r="D90" s="99">
        <f>'Table 8.22'!AC38</f>
        <v>8.4525357607282192E-2</v>
      </c>
      <c r="E90" s="100">
        <f>'Table 8.22'!AC38</f>
        <v>8.4525357607282192E-2</v>
      </c>
      <c r="F90" s="99">
        <f>'Table 8.22'!AE38</f>
        <v>9.5656457837260955E-2</v>
      </c>
      <c r="G90" s="100">
        <f>'Table 8.22'!AE38</f>
        <v>9.5656457837260955E-2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2032</v>
      </c>
      <c r="Y90" s="129">
        <v>2082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8.22'!AA114</f>
        <v>5,989</v>
      </c>
      <c r="D91" s="99">
        <f>'Table 8.22'!AC114</f>
        <v>0.10112152969295818</v>
      </c>
      <c r="E91" s="100">
        <f>'Table 8.22'!AC114</f>
        <v>0.10112152969295818</v>
      </c>
      <c r="F91" s="99">
        <f>'Table 8.22'!AE114</f>
        <v>0.11154417223459534</v>
      </c>
      <c r="G91" s="100">
        <f>'Table 8.22'!AE114</f>
        <v>0.11154417223459534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41638</v>
      </c>
      <c r="Y91" s="129">
        <v>42814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8.22'!AA115</f>
        <v>7,355</v>
      </c>
      <c r="D92" s="99">
        <f>'Table 8.22'!AC115</f>
        <v>7.1688765845840052E-2</v>
      </c>
      <c r="E92" s="100">
        <f>'Table 8.22'!AC115</f>
        <v>7.1688765845840052E-2</v>
      </c>
      <c r="F92" s="99">
        <f>'Table 8.22'!AE115</f>
        <v>8.2891637220259051E-2</v>
      </c>
      <c r="G92" s="100">
        <f>'Table 8.22'!AE115</f>
        <v>8.2891637220259051E-2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8.22'!AA8</f>
        <v>$45,694</v>
      </c>
      <c r="D93" s="99">
        <f>'Table 8.22'!AC8</f>
        <v>1.8315105661071085E-2</v>
      </c>
      <c r="E93" s="100">
        <f>'Table 8.22'!AC8</f>
        <v>1.8315105661071085E-2</v>
      </c>
      <c r="F93" s="99">
        <f>'Table 8.22'!AE8</f>
        <v>0.1550578867542971</v>
      </c>
      <c r="G93" s="100">
        <f>'Table 8.22'!AE8</f>
        <v>0.1550578867542971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4244</v>
      </c>
      <c r="Y93" s="129">
        <v>4577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8.22'!AA9</f>
        <v>$5,829.2 mil</v>
      </c>
      <c r="D94" s="99">
        <f>'Table 8.22'!AC9</f>
        <v>5.1302708456784307E-2</v>
      </c>
      <c r="E94" s="100">
        <f>'Table 8.22'!AC9</f>
        <v>5.1302708456784307E-2</v>
      </c>
      <c r="F94" s="99">
        <f>'Table 8.22'!AE9</f>
        <v>0.23247326211443342</v>
      </c>
      <c r="G94" s="100">
        <f>'Table 8.22'!AE9</f>
        <v>0.23247326211443342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11941</v>
      </c>
      <c r="Y94" s="129">
        <v>12453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981</v>
      </c>
      <c r="Y95" s="129">
        <v>1032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3604</v>
      </c>
      <c r="Y96" s="129">
        <v>3857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7238</v>
      </c>
      <c r="Y97" s="129">
        <v>7570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3436</v>
      </c>
      <c r="Y98" s="129">
        <v>3431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139</v>
      </c>
      <c r="Y99" s="129">
        <v>156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937</v>
      </c>
      <c r="Y100" s="129">
        <v>953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41024</v>
      </c>
      <c r="Y101" s="129">
        <v>42014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86448</v>
      </c>
      <c r="Y104" s="127">
        <v>92933</v>
      </c>
      <c r="Z104" s="127"/>
      <c r="AA104" s="127" t="str">
        <f>TEXT(Y104,"###,###")</f>
        <v>92,933</v>
      </c>
      <c r="AB104" s="127"/>
      <c r="AC104" s="127">
        <f>Y104/($Y$4)*100</f>
        <v>77.189441509684713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18563</v>
      </c>
      <c r="Y105" s="127">
        <v>18322</v>
      </c>
      <c r="Z105" s="127"/>
      <c r="AA105" s="127" t="str">
        <f>TEXT(Y105,"###,###")</f>
        <v>18,322</v>
      </c>
      <c r="AB105" s="127"/>
      <c r="AC105" s="127">
        <f>Y105/($Y$4)*100</f>
        <v>15.218113558589986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105011</v>
      </c>
      <c r="Y106" s="127">
        <v>111255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17379</v>
      </c>
      <c r="Y108" s="127">
        <v>19223</v>
      </c>
      <c r="Z108" s="127"/>
      <c r="AA108" s="127" t="str">
        <f>TEXT(Y108,"###,###")</f>
        <v>19,223</v>
      </c>
      <c r="AB108" s="127"/>
      <c r="AC108" s="127">
        <f>Y108/($Y$4)*100</f>
        <v>15.966477291604372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15832</v>
      </c>
      <c r="Y109" s="127">
        <v>16523</v>
      </c>
      <c r="Z109" s="127"/>
      <c r="AA109" s="127" t="str">
        <f>TEXT(Y109,"###,###")</f>
        <v>16,523</v>
      </c>
      <c r="AB109" s="127"/>
      <c r="AC109" s="127">
        <f t="shared" ref="AC109:AC111" si="3">Y109/($Y$4)*100</f>
        <v>13.723877869696668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24927</v>
      </c>
      <c r="Y110" s="127">
        <v>26049</v>
      </c>
      <c r="Z110" s="127"/>
      <c r="AA110" s="127" t="str">
        <f>TEXT(Y110,"###,###")</f>
        <v>26,049</v>
      </c>
      <c r="AB110" s="127"/>
      <c r="AC110" s="127">
        <f t="shared" si="3"/>
        <v>21.636100867138445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46873</v>
      </c>
      <c r="Y111" s="127">
        <v>49460</v>
      </c>
      <c r="Z111" s="127"/>
      <c r="AA111" s="127" t="str">
        <f>TEXT(Y111,"###,###")</f>
        <v>49,460</v>
      </c>
      <c r="AB111" s="127"/>
      <c r="AC111" s="127">
        <f t="shared" si="3"/>
        <v>41.081099039835209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115704</v>
      </c>
      <c r="Y112" s="127">
        <v>120396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5388</v>
      </c>
      <c r="U114" s="127">
        <v>5453</v>
      </c>
      <c r="V114" s="127">
        <v>5412</v>
      </c>
      <c r="W114" s="127">
        <v>5565</v>
      </c>
      <c r="X114" s="127">
        <v>5439</v>
      </c>
      <c r="Y114" s="127">
        <v>5989</v>
      </c>
      <c r="Z114" s="127"/>
      <c r="AA114" s="127" t="str">
        <f>TEXT(Y114,"###,###")</f>
        <v>5,989</v>
      </c>
      <c r="AB114" s="127"/>
      <c r="AC114" s="127">
        <f>Y114/X114-1</f>
        <v>0.10112152969295818</v>
      </c>
      <c r="AD114" s="127"/>
      <c r="AE114" s="127">
        <f>Y114/T114-1</f>
        <v>0.11154417223459534</v>
      </c>
      <c r="AF114" s="127"/>
    </row>
    <row r="115" spans="19:32" x14ac:dyDescent="0.25">
      <c r="S115" s="127" t="s">
        <v>104</v>
      </c>
      <c r="T115" s="127">
        <v>6792</v>
      </c>
      <c r="U115" s="127">
        <v>6908</v>
      </c>
      <c r="V115" s="127">
        <v>6796</v>
      </c>
      <c r="W115" s="127">
        <v>6966</v>
      </c>
      <c r="X115" s="127">
        <v>6863</v>
      </c>
      <c r="Y115" s="127">
        <v>7355</v>
      </c>
      <c r="Z115" s="127"/>
      <c r="AA115" s="127" t="str">
        <f>TEXT(Y115,"###,###")</f>
        <v>7,355</v>
      </c>
      <c r="AB115" s="127"/>
      <c r="AC115" s="127">
        <f>Y115/X115-1</f>
        <v>7.1688765845840052E-2</v>
      </c>
      <c r="AD115" s="127"/>
      <c r="AE115" s="127">
        <f>Y115/T115-1</f>
        <v>8.2891637220259051E-2</v>
      </c>
      <c r="AF115" s="127"/>
    </row>
    <row r="116" spans="19:32" x14ac:dyDescent="0.25">
      <c r="S116" s="127" t="s">
        <v>56</v>
      </c>
      <c r="T116" s="127">
        <v>12180</v>
      </c>
      <c r="U116" s="127">
        <v>12361</v>
      </c>
      <c r="V116" s="127">
        <v>12208</v>
      </c>
      <c r="W116" s="127">
        <v>12531</v>
      </c>
      <c r="X116" s="127">
        <v>12302</v>
      </c>
      <c r="Y116" s="127">
        <v>13344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41.84</v>
      </c>
      <c r="V118" s="127">
        <v>38.04</v>
      </c>
      <c r="W118" s="127">
        <v>39.14</v>
      </c>
      <c r="X118" s="127">
        <v>42.18</v>
      </c>
      <c r="Y118" s="127">
        <v>41</v>
      </c>
      <c r="Z118" s="127"/>
      <c r="AA118" s="127" t="str">
        <f>TEXT(Y118,"##.0")</f>
        <v>41.0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68580</v>
      </c>
      <c r="V120" s="127">
        <v>68874</v>
      </c>
      <c r="W120" s="127">
        <v>69552</v>
      </c>
      <c r="X120" s="127">
        <v>70223</v>
      </c>
      <c r="Y120" s="127">
        <v>71907</v>
      </c>
      <c r="Z120" s="127"/>
      <c r="AA120" s="127" t="str">
        <f>TEXT(Y120,"###,###")</f>
        <v>71,907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6458</v>
      </c>
      <c r="V121" s="127">
        <v>6382</v>
      </c>
      <c r="W121" s="127">
        <v>6037</v>
      </c>
      <c r="X121" s="127">
        <v>6227</v>
      </c>
      <c r="Y121" s="127">
        <v>6236</v>
      </c>
      <c r="Z121" s="127"/>
      <c r="AA121" s="127" t="str">
        <f t="shared" ref="AA121:AA128" si="4">TEXT(Y121,"###,###")</f>
        <v>6,236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6194</v>
      </c>
      <c r="V122" s="127">
        <v>6141</v>
      </c>
      <c r="W122" s="127">
        <v>6045</v>
      </c>
      <c r="X122" s="127">
        <v>6214</v>
      </c>
      <c r="Y122" s="127">
        <v>6685</v>
      </c>
      <c r="Z122" s="127"/>
      <c r="AA122" s="127" t="str">
        <f t="shared" si="4"/>
        <v>6,685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74774</v>
      </c>
      <c r="V124" s="127">
        <v>75015</v>
      </c>
      <c r="W124" s="127">
        <v>75597</v>
      </c>
      <c r="X124" s="127">
        <v>76437</v>
      </c>
      <c r="Y124" s="127">
        <v>78592</v>
      </c>
      <c r="Z124" s="127"/>
      <c r="AA124" s="127" t="str">
        <f t="shared" si="4"/>
        <v>78,592</v>
      </c>
      <c r="AB124" s="127"/>
      <c r="AC124" s="127">
        <f>Y124/$Y$7*100</f>
        <v>92.648653746404491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12652</v>
      </c>
      <c r="V125" s="127">
        <v>12523</v>
      </c>
      <c r="W125" s="127">
        <v>12082</v>
      </c>
      <c r="X125" s="127">
        <v>12441</v>
      </c>
      <c r="Y125" s="127">
        <v>12921</v>
      </c>
      <c r="Z125" s="127"/>
      <c r="AA125" s="127" t="str">
        <f t="shared" si="4"/>
        <v>12,921</v>
      </c>
      <c r="AB125" s="127"/>
      <c r="AC125" s="127">
        <f>Y125/$Y$7*100</f>
        <v>15.231998868298202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41485</v>
      </c>
      <c r="V127" s="127">
        <v>41449</v>
      </c>
      <c r="W127" s="127">
        <v>41204</v>
      </c>
      <c r="X127" s="127">
        <v>41638</v>
      </c>
      <c r="Y127" s="127">
        <v>42814</v>
      </c>
      <c r="Z127" s="127"/>
      <c r="AA127" s="127" t="str">
        <f t="shared" si="4"/>
        <v>42,814</v>
      </c>
      <c r="AB127" s="127"/>
      <c r="AC127" s="127">
        <f>Y127/$Y$7*100</f>
        <v>50.471542415240258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39740</v>
      </c>
      <c r="V128" s="127">
        <v>39950</v>
      </c>
      <c r="W128" s="127">
        <v>40428</v>
      </c>
      <c r="X128" s="127">
        <v>41024</v>
      </c>
      <c r="Y128" s="127">
        <v>42014</v>
      </c>
      <c r="Z128" s="127"/>
      <c r="AA128" s="127" t="str">
        <f t="shared" si="4"/>
        <v>42,014</v>
      </c>
      <c r="AB128" s="127"/>
      <c r="AC128" s="127">
        <f>Y128/$Y$7*100</f>
        <v>49.528457584759749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157F0A30-CDD2-467B-B3E3-918990B2620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93ED28B3-A995-4A01-A9A8-4D5340148D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C0C419CD-FF3A-4E25-AB00-7E9B2DC466A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C0CEA970-745C-4869-A85F-E0AF389F514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Glenelg</v>
      </c>
      <c r="T1" s="127"/>
      <c r="U1" s="127"/>
      <c r="V1" s="127"/>
      <c r="W1" s="127"/>
      <c r="X1" s="127"/>
      <c r="Y1" s="127" t="str">
        <f>Y3</f>
        <v>8.23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134</v>
      </c>
      <c r="V3" s="127"/>
      <c r="W3" s="127"/>
      <c r="X3" s="127"/>
      <c r="Y3" s="127" t="s">
        <v>236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8.23'!$Y$3&amp;" "&amp;'Table 8.23'!$U$3&amp;", "&amp;'State data for spotlight'!$C$3&amp;", "&amp;'Table 8.23'!$Y$2</f>
        <v>Table 8.23 Glenelg,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15545</v>
      </c>
      <c r="U4" s="129">
        <v>15348</v>
      </c>
      <c r="V4" s="129">
        <v>15313</v>
      </c>
      <c r="W4" s="129">
        <v>14992</v>
      </c>
      <c r="X4" s="129">
        <v>15010</v>
      </c>
      <c r="Y4" s="129">
        <v>15368</v>
      </c>
      <c r="Z4" s="127"/>
      <c r="AA4" s="127" t="str">
        <f>TEXT(Y4,"###,###")</f>
        <v>15,368</v>
      </c>
      <c r="AB4" s="127"/>
      <c r="AC4" s="127">
        <f t="shared" ref="AC4:AC9" si="0">Y4/X4-1</f>
        <v>2.3850766155895986E-2</v>
      </c>
      <c r="AD4" s="127"/>
      <c r="AE4" s="127">
        <f>Y4/T4-1</f>
        <v>-1.1386297844966253E-2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8350</v>
      </c>
      <c r="U5" s="129">
        <v>8271</v>
      </c>
      <c r="V5" s="129">
        <v>8309</v>
      </c>
      <c r="W5" s="129">
        <v>8077</v>
      </c>
      <c r="X5" s="129">
        <v>7961</v>
      </c>
      <c r="Y5" s="129">
        <v>8279</v>
      </c>
      <c r="Z5" s="127"/>
      <c r="AA5" s="127" t="str">
        <f>TEXT(Y5,"###,###")</f>
        <v>8,279</v>
      </c>
      <c r="AB5" s="127"/>
      <c r="AC5" s="127">
        <f t="shared" si="0"/>
        <v>3.9944730561487285E-2</v>
      </c>
      <c r="AD5" s="127"/>
      <c r="AE5" s="127">
        <f t="shared" ref="AE5:AE9" si="1">Y5/T5-1</f>
        <v>-8.5029940119760727E-3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7194</v>
      </c>
      <c r="U6" s="129">
        <v>7076</v>
      </c>
      <c r="V6" s="129">
        <v>7007</v>
      </c>
      <c r="W6" s="129">
        <v>6918</v>
      </c>
      <c r="X6" s="129">
        <v>7046</v>
      </c>
      <c r="Y6" s="129">
        <v>7089</v>
      </c>
      <c r="Z6" s="127"/>
      <c r="AA6" s="127" t="str">
        <f>TEXT(Y6,"###,###")</f>
        <v>7,089</v>
      </c>
      <c r="AB6" s="127"/>
      <c r="AC6" s="127">
        <f t="shared" si="0"/>
        <v>6.1027533352255858E-3</v>
      </c>
      <c r="AD6" s="127"/>
      <c r="AE6" s="127">
        <f t="shared" si="1"/>
        <v>-1.4595496246872397E-2</v>
      </c>
      <c r="AF6" s="127"/>
    </row>
    <row r="7" spans="1:32" ht="16.5" customHeight="1" thickBot="1" x14ac:dyDescent="0.3">
      <c r="A7" s="46" t="str">
        <f>"QUICK STATS for "&amp;'Table 8.23'!Y2&amp;"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10626</v>
      </c>
      <c r="U7" s="129">
        <v>10481</v>
      </c>
      <c r="V7" s="129">
        <v>10449</v>
      </c>
      <c r="W7" s="129">
        <v>10353</v>
      </c>
      <c r="X7" s="129">
        <v>10267</v>
      </c>
      <c r="Y7" s="129">
        <v>10443</v>
      </c>
      <c r="Z7" s="127"/>
      <c r="AA7" s="127" t="str">
        <f>TEXT(Y7,"###,###")</f>
        <v>10,443</v>
      </c>
      <c r="AB7" s="127"/>
      <c r="AC7" s="127">
        <f t="shared" si="0"/>
        <v>1.714230057465671E-2</v>
      </c>
      <c r="AD7" s="127"/>
      <c r="AE7" s="127">
        <f t="shared" si="1"/>
        <v>-1.722190852625638E-2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15,368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8.23'!AA7</f>
        <v>10,443</v>
      </c>
      <c r="P8" s="51"/>
      <c r="S8" s="127" t="s">
        <v>96</v>
      </c>
      <c r="T8" s="127">
        <v>29478</v>
      </c>
      <c r="U8" s="127">
        <v>29349.59</v>
      </c>
      <c r="V8" s="127">
        <v>30533.39</v>
      </c>
      <c r="W8" s="127">
        <v>31845</v>
      </c>
      <c r="X8" s="127">
        <v>31690.240000000002</v>
      </c>
      <c r="Y8" s="127">
        <v>33820</v>
      </c>
      <c r="Z8" s="127"/>
      <c r="AA8" s="127" t="str">
        <f>TEXT(Y8,"$###,###")</f>
        <v>$33,820</v>
      </c>
      <c r="AB8" s="127"/>
      <c r="AC8" s="127">
        <f t="shared" si="0"/>
        <v>6.7205549721302216E-2</v>
      </c>
      <c r="AD8" s="127"/>
      <c r="AE8" s="127">
        <f t="shared" si="1"/>
        <v>0.14729628875771761</v>
      </c>
      <c r="AF8" s="127"/>
    </row>
    <row r="9" spans="1:32" x14ac:dyDescent="0.25">
      <c r="A9" s="55" t="s">
        <v>17</v>
      </c>
      <c r="B9" s="56"/>
      <c r="C9" s="57"/>
      <c r="D9" s="58">
        <f>'Table 8.23'!AC104</f>
        <v>70.327954190525759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54.036196495259979</v>
      </c>
      <c r="P9" s="59" t="s">
        <v>97</v>
      </c>
      <c r="S9" s="127" t="s">
        <v>9</v>
      </c>
      <c r="T9" s="127">
        <v>462523285</v>
      </c>
      <c r="U9" s="127">
        <v>446014139</v>
      </c>
      <c r="V9" s="127">
        <v>474177127</v>
      </c>
      <c r="W9" s="127">
        <v>485390248</v>
      </c>
      <c r="X9" s="127">
        <v>493832350</v>
      </c>
      <c r="Y9" s="127">
        <v>516726588</v>
      </c>
      <c r="Z9" s="127"/>
      <c r="AA9" s="127" t="str">
        <f>TEXT(Y9/1000000,"$#,###.0")&amp;" mil"</f>
        <v>$516.7 mil</v>
      </c>
      <c r="AB9" s="127"/>
      <c r="AC9" s="127">
        <f t="shared" si="0"/>
        <v>4.6360344760727035E-2</v>
      </c>
      <c r="AD9" s="127"/>
      <c r="AE9" s="127">
        <f t="shared" si="1"/>
        <v>0.11719043074771895</v>
      </c>
      <c r="AF9" s="127"/>
    </row>
    <row r="10" spans="1:32" x14ac:dyDescent="0.25">
      <c r="A10" s="55" t="s">
        <v>20</v>
      </c>
      <c r="B10" s="56"/>
      <c r="C10" s="57"/>
      <c r="D10" s="58">
        <f>'Table 8.23'!AC105</f>
        <v>16.976834981780321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45.963803504740021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87.637652015704305</v>
      </c>
      <c r="P11" s="59" t="s">
        <v>97</v>
      </c>
      <c r="S11" s="127" t="s">
        <v>32</v>
      </c>
      <c r="T11" s="129">
        <v>13134</v>
      </c>
      <c r="U11" s="129">
        <v>12999</v>
      </c>
      <c r="V11" s="129">
        <v>12935</v>
      </c>
      <c r="W11" s="129">
        <v>12672</v>
      </c>
      <c r="X11" s="129">
        <v>12782</v>
      </c>
      <c r="Y11" s="129">
        <v>13027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8.23'!AC108</f>
        <v>15.968245705361792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22.416930000957581</v>
      </c>
      <c r="P12" s="59" t="s">
        <v>97</v>
      </c>
      <c r="S12" s="127" t="s">
        <v>33</v>
      </c>
      <c r="T12" s="129">
        <v>2408</v>
      </c>
      <c r="U12" s="129">
        <v>2349</v>
      </c>
      <c r="V12" s="129">
        <v>2376</v>
      </c>
      <c r="W12" s="129">
        <v>2319</v>
      </c>
      <c r="X12" s="129">
        <v>2227</v>
      </c>
      <c r="Y12" s="129">
        <v>2341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8.23'!AC109</f>
        <v>16.671004685059863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8.23'!AA118</f>
        <v>44.4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8.23'!AC110</f>
        <v>26.691827173347214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17.351335823039356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8.23'!AC111</f>
        <v>27.973711608537222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82.648664176960636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1685</v>
      </c>
      <c r="Z15" s="127"/>
      <c r="AA15" s="130">
        <f t="shared" ref="AA15:AA34" si="2">IF(Y15="np",0,Y15/$Y$34)</f>
        <v>0.10964341488807912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59</v>
      </c>
      <c r="Z16" s="127"/>
      <c r="AA16" s="130">
        <f t="shared" si="2"/>
        <v>3.8391462779802186E-3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1241</v>
      </c>
      <c r="Z17" s="127"/>
      <c r="AA17" s="130">
        <f t="shared" si="2"/>
        <v>8.0752212389380532E-2</v>
      </c>
      <c r="AB17" s="127"/>
      <c r="AC17" s="127"/>
      <c r="AD17" s="127"/>
      <c r="AE17" s="127"/>
      <c r="AF17" s="127"/>
    </row>
    <row r="18" spans="1:32" x14ac:dyDescent="0.25">
      <c r="A18" s="85" t="str">
        <f>'Table 8.23'!$S$1&amp;" ("&amp;'Table 8.23'!$T$2&amp;" to "&amp;'Table 8.23'!$Y$2&amp;")"</f>
        <v>Glenelg (2011-12 to 2016-17)</v>
      </c>
      <c r="B18" s="85"/>
      <c r="C18" s="85"/>
      <c r="D18" s="85"/>
      <c r="E18" s="85"/>
      <c r="F18" s="85"/>
      <c r="G18" s="85" t="str">
        <f>'Table 8.23'!$S$1&amp;" ("&amp;'Table 8.23'!$T$2&amp;" to "&amp;'Table 8.23'!$Y$2&amp;")"</f>
        <v>Glenelg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98</v>
      </c>
      <c r="Z18" s="127"/>
      <c r="AA18" s="130">
        <f t="shared" si="2"/>
        <v>6.376887038001041E-3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937</v>
      </c>
      <c r="Z19" s="127"/>
      <c r="AA19" s="130">
        <f t="shared" si="2"/>
        <v>6.097084851639771E-2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287</v>
      </c>
      <c r="Z20" s="127"/>
      <c r="AA20" s="130">
        <f t="shared" si="2"/>
        <v>1.8675169182717336E-2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1054</v>
      </c>
      <c r="Z21" s="127"/>
      <c r="AA21" s="130">
        <f t="shared" si="2"/>
        <v>6.8584070796460173E-2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1197</v>
      </c>
      <c r="Z22" s="127"/>
      <c r="AA22" s="130">
        <f t="shared" si="2"/>
        <v>7.7889120249869853E-2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1069</v>
      </c>
      <c r="Z23" s="127"/>
      <c r="AA23" s="130">
        <f t="shared" si="2"/>
        <v>6.9560124934929718E-2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50</v>
      </c>
      <c r="Z24" s="127"/>
      <c r="AA24" s="130">
        <f t="shared" si="2"/>
        <v>3.2535137948984903E-3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405</v>
      </c>
      <c r="Z25" s="127"/>
      <c r="AA25" s="130">
        <f t="shared" si="2"/>
        <v>2.6353461738677773E-2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156</v>
      </c>
      <c r="Z26" s="127"/>
      <c r="AA26" s="130">
        <f t="shared" si="2"/>
        <v>1.015096304008329E-2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411</v>
      </c>
      <c r="Z27" s="127"/>
      <c r="AA27" s="130">
        <f t="shared" si="2"/>
        <v>2.6743883394065592E-2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806</v>
      </c>
      <c r="Z28" s="127"/>
      <c r="AA28" s="130">
        <f t="shared" si="2"/>
        <v>5.2446642373763667E-2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838</v>
      </c>
      <c r="Z29" s="127"/>
      <c r="AA29" s="130">
        <f t="shared" si="2"/>
        <v>5.4528891202498701E-2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991</v>
      </c>
      <c r="Z30" s="127"/>
      <c r="AA30" s="130">
        <f t="shared" si="2"/>
        <v>6.4484643414888076E-2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8.23'!Y2&amp;")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1584</v>
      </c>
      <c r="Z31" s="127"/>
      <c r="AA31" s="130">
        <f t="shared" si="2"/>
        <v>0.10307131702238417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122</v>
      </c>
      <c r="Z32" s="127"/>
      <c r="AA32" s="130">
        <f t="shared" si="2"/>
        <v>7.9385736595523164E-3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431</v>
      </c>
      <c r="Z33" s="127"/>
      <c r="AA33" s="130">
        <f t="shared" si="2"/>
        <v>2.8045288912024988E-2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15368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8807</v>
      </c>
      <c r="U37" s="127">
        <v>8586</v>
      </c>
      <c r="V37" s="127">
        <v>8589</v>
      </c>
      <c r="W37" s="127">
        <v>8663</v>
      </c>
      <c r="X37" s="127">
        <v>8427</v>
      </c>
      <c r="Y37" s="127">
        <v>8631</v>
      </c>
      <c r="Z37" s="127"/>
      <c r="AA37" s="127" t="str">
        <f>TEXT(Y37,"###,###")</f>
        <v>8,631</v>
      </c>
      <c r="AB37" s="127"/>
      <c r="AC37" s="127">
        <f>Y37/X37-1</f>
        <v>2.4207903168387279E-2</v>
      </c>
      <c r="AD37" s="127"/>
      <c r="AE37" s="127">
        <f>Y37/T37-1</f>
        <v>-1.9984103553991162E-2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1819</v>
      </c>
      <c r="U38" s="127">
        <v>1894</v>
      </c>
      <c r="V38" s="127">
        <v>1859</v>
      </c>
      <c r="W38" s="127">
        <v>1690</v>
      </c>
      <c r="X38" s="127">
        <v>1839</v>
      </c>
      <c r="Y38" s="127">
        <v>1812</v>
      </c>
      <c r="Z38" s="127"/>
      <c r="AA38" s="127" t="str">
        <f>TEXT(Y38,"###,###")</f>
        <v>1,812</v>
      </c>
      <c r="AB38" s="127"/>
      <c r="AC38" s="127">
        <f>Y38/X38-1</f>
        <v>-1.4681892332789603E-2</v>
      </c>
      <c r="AD38" s="127"/>
      <c r="AE38" s="127">
        <f>Y38/T38-1</f>
        <v>-3.8482682792743139E-3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10626</v>
      </c>
      <c r="U40" s="127">
        <v>10480</v>
      </c>
      <c r="V40" s="127">
        <v>10448</v>
      </c>
      <c r="W40" s="127">
        <v>10353</v>
      </c>
      <c r="X40" s="127">
        <v>10266</v>
      </c>
      <c r="Y40" s="127">
        <v>10443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82.648664176960636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17.351335823039356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3</v>
      </c>
      <c r="Y44" s="129">
        <v>7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206</v>
      </c>
      <c r="Y45" s="129">
        <v>225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565</v>
      </c>
      <c r="Y46" s="129">
        <v>543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695</v>
      </c>
      <c r="Y47" s="129">
        <v>726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640</v>
      </c>
      <c r="Y48" s="129">
        <v>701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8.23'!S1&amp;" ("&amp;'Table 8.23'!Y2&amp;") *"</f>
        <v>Number of jobs by age and sex of job holders in Glenelg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630</v>
      </c>
      <c r="Y49" s="129">
        <v>679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631</v>
      </c>
      <c r="Y50" s="129">
        <v>564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731</v>
      </c>
      <c r="Y51" s="129">
        <v>722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770</v>
      </c>
      <c r="Y52" s="129">
        <v>771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963</v>
      </c>
      <c r="Y53" s="129">
        <v>926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799</v>
      </c>
      <c r="Y54" s="129">
        <v>895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676</v>
      </c>
      <c r="Y55" s="129">
        <v>775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362</v>
      </c>
      <c r="Y56" s="129">
        <v>425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144</v>
      </c>
      <c r="Y57" s="129">
        <v>162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81</v>
      </c>
      <c r="Y58" s="129">
        <v>87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40</v>
      </c>
      <c r="Y59" s="129">
        <v>47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24</v>
      </c>
      <c r="Y60" s="129">
        <v>24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7962</v>
      </c>
      <c r="Y61" s="129">
        <v>8279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3</v>
      </c>
      <c r="Y63" s="129">
        <v>6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8.23'!S1&amp;" ("&amp;'Table 8.23'!Y2&amp;") *"</f>
        <v>Number of employed persons per occupation of main job by sex in Glenelg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209</v>
      </c>
      <c r="Y64" s="129">
        <v>228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508</v>
      </c>
      <c r="Y65" s="129">
        <v>502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619</v>
      </c>
      <c r="Y66" s="129">
        <v>678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545</v>
      </c>
      <c r="Y67" s="129">
        <v>520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545</v>
      </c>
      <c r="Y68" s="129">
        <v>508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562</v>
      </c>
      <c r="Y69" s="129">
        <v>507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729</v>
      </c>
      <c r="Y70" s="129">
        <v>727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803</v>
      </c>
      <c r="Y71" s="129">
        <v>737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818</v>
      </c>
      <c r="Y72" s="129">
        <v>864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770</v>
      </c>
      <c r="Y73" s="129">
        <v>779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517</v>
      </c>
      <c r="Y74" s="129">
        <v>570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233</v>
      </c>
      <c r="Y75" s="129">
        <v>256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95</v>
      </c>
      <c r="Y76" s="129">
        <v>102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47</v>
      </c>
      <c r="Y77" s="129">
        <v>52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24</v>
      </c>
      <c r="Y78" s="129">
        <v>31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22</v>
      </c>
      <c r="Y79" s="129">
        <v>24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7049</v>
      </c>
      <c r="Y80" s="129">
        <v>7089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8.23'!S1</f>
        <v>Glenelg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346</v>
      </c>
      <c r="Y83" s="129">
        <v>385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375</v>
      </c>
      <c r="Y84" s="129">
        <v>376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8.23'!AA4</f>
        <v>15,368</v>
      </c>
      <c r="D85" s="99">
        <f>'Table 8.23'!AC4</f>
        <v>2.3850766155895986E-2</v>
      </c>
      <c r="E85" s="100">
        <f>'Table 8.23'!AC4</f>
        <v>2.3850766155895986E-2</v>
      </c>
      <c r="F85" s="99">
        <f>'Table 8.23'!AE4</f>
        <v>-1.1386297844966253E-2</v>
      </c>
      <c r="G85" s="100">
        <f>'Table 8.23'!AE4</f>
        <v>-1.1386297844966253E-2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1027</v>
      </c>
      <c r="Y85" s="129">
        <v>1046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8.23'!AA5</f>
        <v>8,279</v>
      </c>
      <c r="D86" s="99">
        <f>'Table 8.23'!AC5</f>
        <v>3.9944730561487285E-2</v>
      </c>
      <c r="E86" s="100">
        <f>'Table 8.23'!AC5</f>
        <v>3.9944730561487285E-2</v>
      </c>
      <c r="F86" s="99">
        <f>'Table 8.23'!AE5</f>
        <v>-8.5029940119760727E-3</v>
      </c>
      <c r="G86" s="100">
        <f>'Table 8.23'!AE5</f>
        <v>-8.5029940119760727E-3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194</v>
      </c>
      <c r="Y86" s="129">
        <v>189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8.23'!AA6</f>
        <v>7,089</v>
      </c>
      <c r="D87" s="99">
        <f>'Table 8.23'!AC6</f>
        <v>6.1027533352255858E-3</v>
      </c>
      <c r="E87" s="100">
        <f>'Table 8.23'!AC6</f>
        <v>6.1027533352255858E-3</v>
      </c>
      <c r="F87" s="99">
        <f>'Table 8.23'!AE6</f>
        <v>-1.4595496246872397E-2</v>
      </c>
      <c r="G87" s="100">
        <f>'Table 8.23'!AE6</f>
        <v>-1.4595496246872397E-2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141</v>
      </c>
      <c r="Y87" s="129">
        <v>134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8.23'!AA7</f>
        <v>10,443</v>
      </c>
      <c r="D88" s="99">
        <f>'Table 8.23'!AC7</f>
        <v>1.714230057465671E-2</v>
      </c>
      <c r="E88" s="100">
        <f>'Table 8.23'!AC7</f>
        <v>1.714230057465671E-2</v>
      </c>
      <c r="F88" s="99">
        <f>'Table 8.23'!AE7</f>
        <v>-1.722190852625638E-2</v>
      </c>
      <c r="G88" s="100">
        <f>'Table 8.23'!AE7</f>
        <v>-1.722190852625638E-2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176</v>
      </c>
      <c r="Y88" s="129">
        <v>178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8.23'!AA37</f>
        <v>8,631</v>
      </c>
      <c r="D89" s="99">
        <f>'Table 8.23'!AC37</f>
        <v>2.4207903168387279E-2</v>
      </c>
      <c r="E89" s="100">
        <f>'Table 8.23'!AC37</f>
        <v>2.4207903168387279E-2</v>
      </c>
      <c r="F89" s="99">
        <f>'Table 8.23'!AE37</f>
        <v>-1.9984103553991162E-2</v>
      </c>
      <c r="G89" s="100">
        <f>'Table 8.23'!AE37</f>
        <v>-1.9984103553991162E-2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676</v>
      </c>
      <c r="Y89" s="129">
        <v>724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8.23'!AA38</f>
        <v>1,812</v>
      </c>
      <c r="D90" s="99">
        <f>'Table 8.23'!AC38</f>
        <v>-1.4681892332789603E-2</v>
      </c>
      <c r="E90" s="100">
        <f>'Table 8.23'!AC38</f>
        <v>-1.4681892332789603E-2</v>
      </c>
      <c r="F90" s="99">
        <f>'Table 8.23'!AE38</f>
        <v>-3.8482682792743139E-3</v>
      </c>
      <c r="G90" s="100">
        <f>'Table 8.23'!AE38</f>
        <v>-3.8482682792743139E-3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1163</v>
      </c>
      <c r="Y90" s="129">
        <v>1183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8.23'!AA114</f>
        <v>873</v>
      </c>
      <c r="D91" s="99">
        <f>'Table 8.23'!AC114</f>
        <v>-3.3222591362126241E-2</v>
      </c>
      <c r="E91" s="100">
        <f>'Table 8.23'!AC114</f>
        <v>-3.3222591362126241E-2</v>
      </c>
      <c r="F91" s="99">
        <f>'Table 8.23'!AE114</f>
        <v>2.464788732394374E-2</v>
      </c>
      <c r="G91" s="100">
        <f>'Table 8.23'!AE114</f>
        <v>2.464788732394374E-2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5530</v>
      </c>
      <c r="Y91" s="129">
        <v>5643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8.23'!AA115</f>
        <v>939</v>
      </c>
      <c r="D92" s="99">
        <f>'Table 8.23'!AC115</f>
        <v>0</v>
      </c>
      <c r="E92" s="100">
        <f>'Table 8.23'!AC115</f>
        <v>0</v>
      </c>
      <c r="F92" s="99">
        <f>'Table 8.23'!AE115</f>
        <v>-2.6943005181347179E-2</v>
      </c>
      <c r="G92" s="100">
        <f>'Table 8.23'!AE115</f>
        <v>-2.6943005181347179E-2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8.23'!AA8</f>
        <v>$33,820</v>
      </c>
      <c r="D93" s="99">
        <f>'Table 8.23'!AC8</f>
        <v>6.7205549721302216E-2</v>
      </c>
      <c r="E93" s="100">
        <f>'Table 8.23'!AC8</f>
        <v>6.7205549721302216E-2</v>
      </c>
      <c r="F93" s="99">
        <f>'Table 8.23'!AE8</f>
        <v>0.14729628875771761</v>
      </c>
      <c r="G93" s="100">
        <f>'Table 8.23'!AE8</f>
        <v>0.14729628875771761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226</v>
      </c>
      <c r="Y93" s="129">
        <v>260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8.23'!AA9</f>
        <v>$516.7 mil</v>
      </c>
      <c r="D94" s="99">
        <f>'Table 8.23'!AC9</f>
        <v>4.6360344760727035E-2</v>
      </c>
      <c r="E94" s="100">
        <f>'Table 8.23'!AC9</f>
        <v>4.6360344760727035E-2</v>
      </c>
      <c r="F94" s="99">
        <f>'Table 8.23'!AE9</f>
        <v>0.11719043074771895</v>
      </c>
      <c r="G94" s="100">
        <f>'Table 8.23'!AE9</f>
        <v>0.11719043074771895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801</v>
      </c>
      <c r="Y94" s="129">
        <v>863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168</v>
      </c>
      <c r="Y95" s="129">
        <v>179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726</v>
      </c>
      <c r="Y96" s="129">
        <v>750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641</v>
      </c>
      <c r="Y97" s="129">
        <v>678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446</v>
      </c>
      <c r="Y98" s="129">
        <v>446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40</v>
      </c>
      <c r="Y99" s="129">
        <v>40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442</v>
      </c>
      <c r="Y100" s="129">
        <v>478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4733</v>
      </c>
      <c r="Y101" s="129">
        <v>4800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10362</v>
      </c>
      <c r="Y104" s="127">
        <v>10808</v>
      </c>
      <c r="Z104" s="127"/>
      <c r="AA104" s="127" t="str">
        <f>TEXT(Y104,"###,###")</f>
        <v>10,808</v>
      </c>
      <c r="AB104" s="127"/>
      <c r="AC104" s="127">
        <f>Y104/($Y$4)*100</f>
        <v>70.327954190525759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2639</v>
      </c>
      <c r="Y105" s="127">
        <v>2609</v>
      </c>
      <c r="Z105" s="127"/>
      <c r="AA105" s="127" t="str">
        <f>TEXT(Y105,"###,###")</f>
        <v>2,609</v>
      </c>
      <c r="AB105" s="127"/>
      <c r="AC105" s="127">
        <f>Y105/($Y$4)*100</f>
        <v>16.976834981780321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13001</v>
      </c>
      <c r="Y106" s="127">
        <v>13417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2200</v>
      </c>
      <c r="Y108" s="127">
        <v>2454</v>
      </c>
      <c r="Z108" s="127"/>
      <c r="AA108" s="127" t="str">
        <f>TEXT(Y108,"###,###")</f>
        <v>2,454</v>
      </c>
      <c r="AB108" s="127"/>
      <c r="AC108" s="127">
        <f>Y108/($Y$4)*100</f>
        <v>15.968245705361792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2662</v>
      </c>
      <c r="Y109" s="127">
        <v>2562</v>
      </c>
      <c r="Z109" s="127"/>
      <c r="AA109" s="127" t="str">
        <f>TEXT(Y109,"###,###")</f>
        <v>2,562</v>
      </c>
      <c r="AB109" s="127"/>
      <c r="AC109" s="127">
        <f t="shared" ref="AC109:AC111" si="3">Y109/($Y$4)*100</f>
        <v>16.671004685059863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3796</v>
      </c>
      <c r="Y110" s="127">
        <v>4102</v>
      </c>
      <c r="Z110" s="127"/>
      <c r="AA110" s="127" t="str">
        <f>TEXT(Y110,"###,###")</f>
        <v>4,102</v>
      </c>
      <c r="AB110" s="127"/>
      <c r="AC110" s="127">
        <f t="shared" si="3"/>
        <v>26.691827173347214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4346</v>
      </c>
      <c r="Y111" s="127">
        <v>4299</v>
      </c>
      <c r="Z111" s="127"/>
      <c r="AA111" s="127" t="str">
        <f>TEXT(Y111,"###,###")</f>
        <v>4,299</v>
      </c>
      <c r="AB111" s="127"/>
      <c r="AC111" s="127">
        <f t="shared" si="3"/>
        <v>27.973711608537222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15010</v>
      </c>
      <c r="Y112" s="127">
        <v>15368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852</v>
      </c>
      <c r="U114" s="127">
        <v>867</v>
      </c>
      <c r="V114" s="127">
        <v>901</v>
      </c>
      <c r="W114" s="127">
        <v>817</v>
      </c>
      <c r="X114" s="127">
        <v>903</v>
      </c>
      <c r="Y114" s="127">
        <v>873</v>
      </c>
      <c r="Z114" s="127"/>
      <c r="AA114" s="127" t="str">
        <f>TEXT(Y114,"###,###")</f>
        <v>873</v>
      </c>
      <c r="AB114" s="127"/>
      <c r="AC114" s="127">
        <f>Y114/X114-1</f>
        <v>-3.3222591362126241E-2</v>
      </c>
      <c r="AD114" s="127"/>
      <c r="AE114" s="127">
        <f>Y114/T114-1</f>
        <v>2.464788732394374E-2</v>
      </c>
      <c r="AF114" s="127"/>
    </row>
    <row r="115" spans="19:32" x14ac:dyDescent="0.25">
      <c r="S115" s="127" t="s">
        <v>104</v>
      </c>
      <c r="T115" s="127">
        <v>965</v>
      </c>
      <c r="U115" s="127">
        <v>1029</v>
      </c>
      <c r="V115" s="127">
        <v>960</v>
      </c>
      <c r="W115" s="127">
        <v>877</v>
      </c>
      <c r="X115" s="127">
        <v>939</v>
      </c>
      <c r="Y115" s="127">
        <v>939</v>
      </c>
      <c r="Z115" s="127"/>
      <c r="AA115" s="127" t="str">
        <f>TEXT(Y115,"###,###")</f>
        <v>939</v>
      </c>
      <c r="AB115" s="127"/>
      <c r="AC115" s="127">
        <f>Y115/X115-1</f>
        <v>0</v>
      </c>
      <c r="AD115" s="127"/>
      <c r="AE115" s="127">
        <f>Y115/T115-1</f>
        <v>-2.6943005181347179E-2</v>
      </c>
      <c r="AF115" s="127"/>
    </row>
    <row r="116" spans="19:32" x14ac:dyDescent="0.25">
      <c r="S116" s="127" t="s">
        <v>56</v>
      </c>
      <c r="T116" s="127">
        <v>1817</v>
      </c>
      <c r="U116" s="127">
        <v>1896</v>
      </c>
      <c r="V116" s="127">
        <v>1861</v>
      </c>
      <c r="W116" s="127">
        <v>1694</v>
      </c>
      <c r="X116" s="127">
        <v>1842</v>
      </c>
      <c r="Y116" s="127">
        <v>1812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41.2</v>
      </c>
      <c r="V118" s="127">
        <v>45.6</v>
      </c>
      <c r="W118" s="127">
        <v>46.9</v>
      </c>
      <c r="X118" s="127">
        <v>45.03</v>
      </c>
      <c r="Y118" s="127">
        <v>44.41</v>
      </c>
      <c r="Z118" s="127"/>
      <c r="AA118" s="127" t="str">
        <f>TEXT(Y118,"##.0")</f>
        <v>44.4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8132</v>
      </c>
      <c r="V120" s="127">
        <v>8068</v>
      </c>
      <c r="W120" s="127">
        <v>8036</v>
      </c>
      <c r="X120" s="127">
        <v>8041</v>
      </c>
      <c r="Y120" s="127">
        <v>8102</v>
      </c>
      <c r="Z120" s="127"/>
      <c r="AA120" s="127" t="str">
        <f>TEXT(Y120,"###,###")</f>
        <v>8,102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1278</v>
      </c>
      <c r="V121" s="127">
        <v>1267</v>
      </c>
      <c r="W121" s="127">
        <v>1294</v>
      </c>
      <c r="X121" s="127">
        <v>1255</v>
      </c>
      <c r="Y121" s="127">
        <v>1291</v>
      </c>
      <c r="Z121" s="127"/>
      <c r="AA121" s="127" t="str">
        <f t="shared" ref="AA121:AA128" si="4">TEXT(Y121,"###,###")</f>
        <v>1,291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1066</v>
      </c>
      <c r="V122" s="127">
        <v>1112</v>
      </c>
      <c r="W122" s="127">
        <v>1031</v>
      </c>
      <c r="X122" s="127">
        <v>974</v>
      </c>
      <c r="Y122" s="127">
        <v>1050</v>
      </c>
      <c r="Z122" s="127"/>
      <c r="AA122" s="127" t="str">
        <f t="shared" si="4"/>
        <v>1,050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9198</v>
      </c>
      <c r="V124" s="127">
        <v>9180</v>
      </c>
      <c r="W124" s="127">
        <v>9067</v>
      </c>
      <c r="X124" s="127">
        <v>9015</v>
      </c>
      <c r="Y124" s="127">
        <v>9152</v>
      </c>
      <c r="Z124" s="127"/>
      <c r="AA124" s="127" t="str">
        <f t="shared" si="4"/>
        <v>9,152</v>
      </c>
      <c r="AB124" s="127"/>
      <c r="AC124" s="127">
        <f>Y124/$Y$7*100</f>
        <v>87.637652015704305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2344</v>
      </c>
      <c r="V125" s="127">
        <v>2379</v>
      </c>
      <c r="W125" s="127">
        <v>2325</v>
      </c>
      <c r="X125" s="127">
        <v>2229</v>
      </c>
      <c r="Y125" s="127">
        <v>2341</v>
      </c>
      <c r="Z125" s="127"/>
      <c r="AA125" s="127" t="str">
        <f t="shared" si="4"/>
        <v>2,341</v>
      </c>
      <c r="AB125" s="127"/>
      <c r="AC125" s="127">
        <f>Y125/$Y$7*100</f>
        <v>22.416930000957581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5711</v>
      </c>
      <c r="V127" s="127">
        <v>5680</v>
      </c>
      <c r="W127" s="127">
        <v>5605</v>
      </c>
      <c r="X127" s="127">
        <v>5530</v>
      </c>
      <c r="Y127" s="127">
        <v>5643</v>
      </c>
      <c r="Z127" s="127"/>
      <c r="AA127" s="127" t="str">
        <f t="shared" si="4"/>
        <v>5,643</v>
      </c>
      <c r="AB127" s="127"/>
      <c r="AC127" s="127">
        <f>Y127/$Y$7*100</f>
        <v>54.036196495259979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4769</v>
      </c>
      <c r="V128" s="127">
        <v>4769</v>
      </c>
      <c r="W128" s="127">
        <v>4747</v>
      </c>
      <c r="X128" s="127">
        <v>4737</v>
      </c>
      <c r="Y128" s="127">
        <v>4800</v>
      </c>
      <c r="Z128" s="127"/>
      <c r="AA128" s="127" t="str">
        <f t="shared" si="4"/>
        <v>4,800</v>
      </c>
      <c r="AB128" s="127"/>
      <c r="AC128" s="127">
        <f>Y128/$Y$7*100</f>
        <v>45.963803504740021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36659977-BD4E-416B-A553-73EED70253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A8D7695F-F45B-4BC3-942A-CFB94949687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031862A4-50C5-498C-A9F9-0AD5AE99D3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2FD15B69-1C6B-4DFD-B076-15CD08EEEF6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Golden Plains</v>
      </c>
      <c r="T1" s="127"/>
      <c r="U1" s="127"/>
      <c r="V1" s="127"/>
      <c r="W1" s="127"/>
      <c r="X1" s="127"/>
      <c r="Y1" s="127" t="str">
        <f>Y3</f>
        <v>8.24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135</v>
      </c>
      <c r="V3" s="127"/>
      <c r="W3" s="127"/>
      <c r="X3" s="127"/>
      <c r="Y3" s="127" t="s">
        <v>237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8.24'!$Y$3&amp;" "&amp;'Table 8.24'!$U$3&amp;", "&amp;'State data for spotlight'!$C$3&amp;", "&amp;'Table 8.24'!$Y$2</f>
        <v>Table 8.24 Golden Plains,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14448</v>
      </c>
      <c r="U4" s="129">
        <v>14912</v>
      </c>
      <c r="V4" s="129">
        <v>15253</v>
      </c>
      <c r="W4" s="129">
        <v>15872</v>
      </c>
      <c r="X4" s="129">
        <v>16188</v>
      </c>
      <c r="Y4" s="129">
        <v>17264</v>
      </c>
      <c r="Z4" s="127"/>
      <c r="AA4" s="127" t="str">
        <f>TEXT(Y4,"###,###")</f>
        <v>17,264</v>
      </c>
      <c r="AB4" s="127"/>
      <c r="AC4" s="127">
        <f t="shared" ref="AC4:AC9" si="0">Y4/X4-1</f>
        <v>6.6468989374845577E-2</v>
      </c>
      <c r="AD4" s="127"/>
      <c r="AE4" s="127">
        <f>Y4/T4-1</f>
        <v>0.19490586932447407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7756</v>
      </c>
      <c r="U5" s="129">
        <v>7948</v>
      </c>
      <c r="V5" s="129">
        <v>8112</v>
      </c>
      <c r="W5" s="129">
        <v>8348</v>
      </c>
      <c r="X5" s="129">
        <v>8486</v>
      </c>
      <c r="Y5" s="129">
        <v>9081</v>
      </c>
      <c r="Z5" s="127"/>
      <c r="AA5" s="127" t="str">
        <f>TEXT(Y5,"###,###")</f>
        <v>9,081</v>
      </c>
      <c r="AB5" s="127"/>
      <c r="AC5" s="127">
        <f t="shared" si="0"/>
        <v>7.0115484327126998E-2</v>
      </c>
      <c r="AD5" s="127"/>
      <c r="AE5" s="127">
        <f t="shared" ref="AE5:AE9" si="1">Y5/T5-1</f>
        <v>0.17083548220732325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6693</v>
      </c>
      <c r="U6" s="129">
        <v>6965</v>
      </c>
      <c r="V6" s="129">
        <v>7140</v>
      </c>
      <c r="W6" s="129">
        <v>7523</v>
      </c>
      <c r="X6" s="129">
        <v>7706</v>
      </c>
      <c r="Y6" s="129">
        <v>8183</v>
      </c>
      <c r="Z6" s="127"/>
      <c r="AA6" s="127" t="str">
        <f>TEXT(Y6,"###,###")</f>
        <v>8,183</v>
      </c>
      <c r="AB6" s="127"/>
      <c r="AC6" s="127">
        <f t="shared" si="0"/>
        <v>6.1899818323384315E-2</v>
      </c>
      <c r="AD6" s="127"/>
      <c r="AE6" s="127">
        <f t="shared" si="1"/>
        <v>0.22262064843866725</v>
      </c>
      <c r="AF6" s="127"/>
    </row>
    <row r="7" spans="1:32" ht="16.5" customHeight="1" thickBot="1" x14ac:dyDescent="0.3">
      <c r="A7" s="46" t="str">
        <f>"QUICK STATS for "&amp;'Table 8.24'!Y2&amp;"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10497</v>
      </c>
      <c r="U7" s="129">
        <v>10886</v>
      </c>
      <c r="V7" s="129">
        <v>11085</v>
      </c>
      <c r="W7" s="129">
        <v>11399</v>
      </c>
      <c r="X7" s="129">
        <v>11679</v>
      </c>
      <c r="Y7" s="129">
        <v>12289</v>
      </c>
      <c r="Z7" s="127"/>
      <c r="AA7" s="127" t="str">
        <f>TEXT(Y7,"###,###")</f>
        <v>12,289</v>
      </c>
      <c r="AB7" s="127"/>
      <c r="AC7" s="127">
        <f t="shared" si="0"/>
        <v>5.2230499186574297E-2</v>
      </c>
      <c r="AD7" s="127"/>
      <c r="AE7" s="127">
        <f t="shared" si="1"/>
        <v>0.17071544250738313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17,264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8.24'!AA7</f>
        <v>12,289</v>
      </c>
      <c r="P8" s="51"/>
      <c r="S8" s="127" t="s">
        <v>96</v>
      </c>
      <c r="T8" s="127">
        <v>36842.300000000003</v>
      </c>
      <c r="U8" s="127">
        <v>37441</v>
      </c>
      <c r="V8" s="127">
        <v>37917</v>
      </c>
      <c r="W8" s="127">
        <v>39486.18</v>
      </c>
      <c r="X8" s="127">
        <v>40899</v>
      </c>
      <c r="Y8" s="127">
        <v>41494</v>
      </c>
      <c r="Z8" s="127"/>
      <c r="AA8" s="127" t="str">
        <f>TEXT(Y8,"$###,###")</f>
        <v>$41,494</v>
      </c>
      <c r="AB8" s="127"/>
      <c r="AC8" s="127">
        <f t="shared" si="0"/>
        <v>1.4548032959241119E-2</v>
      </c>
      <c r="AD8" s="127"/>
      <c r="AE8" s="127">
        <f t="shared" si="1"/>
        <v>0.1262597611984051</v>
      </c>
      <c r="AF8" s="127"/>
    </row>
    <row r="9" spans="1:32" x14ac:dyDescent="0.25">
      <c r="A9" s="55" t="s">
        <v>17</v>
      </c>
      <c r="B9" s="56"/>
      <c r="C9" s="57"/>
      <c r="D9" s="58">
        <f>'Table 8.24'!AC104</f>
        <v>71.460843373493972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52.884693628448211</v>
      </c>
      <c r="P9" s="59" t="s">
        <v>97</v>
      </c>
      <c r="S9" s="127" t="s">
        <v>9</v>
      </c>
      <c r="T9" s="127">
        <v>472226772</v>
      </c>
      <c r="U9" s="127">
        <v>501125722</v>
      </c>
      <c r="V9" s="127">
        <v>530394738</v>
      </c>
      <c r="W9" s="127">
        <v>559619039</v>
      </c>
      <c r="X9" s="127">
        <v>593329487</v>
      </c>
      <c r="Y9" s="127">
        <v>646874829</v>
      </c>
      <c r="Z9" s="127"/>
      <c r="AA9" s="127" t="str">
        <f>TEXT(Y9/1000000,"$#,###.0")&amp;" mil"</f>
        <v>$646.9 mil</v>
      </c>
      <c r="AB9" s="127"/>
      <c r="AC9" s="127">
        <f t="shared" si="0"/>
        <v>9.0245543451306753E-2</v>
      </c>
      <c r="AD9" s="127"/>
      <c r="AE9" s="127">
        <f t="shared" si="1"/>
        <v>0.36983938089812485</v>
      </c>
      <c r="AF9" s="127"/>
    </row>
    <row r="10" spans="1:32" x14ac:dyDescent="0.25">
      <c r="A10" s="55" t="s">
        <v>20</v>
      </c>
      <c r="B10" s="56"/>
      <c r="C10" s="57"/>
      <c r="D10" s="58">
        <f>'Table 8.24'!AC105</f>
        <v>18.564643188137165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47.115306371551796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90.601350801529819</v>
      </c>
      <c r="P11" s="59" t="s">
        <v>97</v>
      </c>
      <c r="S11" s="127" t="s">
        <v>32</v>
      </c>
      <c r="T11" s="129">
        <v>12377</v>
      </c>
      <c r="U11" s="129">
        <v>12890</v>
      </c>
      <c r="V11" s="129">
        <v>13178</v>
      </c>
      <c r="W11" s="129">
        <v>13835</v>
      </c>
      <c r="X11" s="129">
        <v>14149</v>
      </c>
      <c r="Y11" s="129">
        <v>15072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8.24'!AC108</f>
        <v>16.43303985171455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17.83709008055985</v>
      </c>
      <c r="P12" s="59" t="s">
        <v>97</v>
      </c>
      <c r="S12" s="127" t="s">
        <v>33</v>
      </c>
      <c r="T12" s="129">
        <v>2073</v>
      </c>
      <c r="U12" s="129">
        <v>2023</v>
      </c>
      <c r="V12" s="129">
        <v>2075</v>
      </c>
      <c r="W12" s="129">
        <v>2038</v>
      </c>
      <c r="X12" s="129">
        <v>2036</v>
      </c>
      <c r="Y12" s="129">
        <v>2192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8.24'!AC109</f>
        <v>15.824837812789619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8.24'!AA118</f>
        <v>42.3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8.24'!AC110</f>
        <v>21.385542168674696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15.786475709984538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8.24'!AC111</f>
        <v>36.382066728452273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84.213524290015457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826</v>
      </c>
      <c r="Z15" s="127"/>
      <c r="AA15" s="130">
        <f t="shared" ref="AA15:AA34" si="2">IF(Y15="np",0,Y15/$Y$34)</f>
        <v>4.7845227062094535E-2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98</v>
      </c>
      <c r="Z16" s="127"/>
      <c r="AA16" s="130">
        <f t="shared" si="2"/>
        <v>5.6765523632993512E-3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1170</v>
      </c>
      <c r="Z17" s="127"/>
      <c r="AA17" s="130">
        <f t="shared" si="2"/>
        <v>6.7771084337349394E-2</v>
      </c>
      <c r="AB17" s="127"/>
      <c r="AC17" s="127"/>
      <c r="AD17" s="127"/>
      <c r="AE17" s="127"/>
      <c r="AF17" s="127"/>
    </row>
    <row r="18" spans="1:32" x14ac:dyDescent="0.25">
      <c r="A18" s="85" t="str">
        <f>'Table 8.24'!$S$1&amp;" ("&amp;'Table 8.24'!$T$2&amp;" to "&amp;'Table 8.24'!$Y$2&amp;")"</f>
        <v>Golden Plains (2011-12 to 2016-17)</v>
      </c>
      <c r="B18" s="85"/>
      <c r="C18" s="85"/>
      <c r="D18" s="85"/>
      <c r="E18" s="85"/>
      <c r="F18" s="85"/>
      <c r="G18" s="85" t="str">
        <f>'Table 8.24'!$S$1&amp;" ("&amp;'Table 8.24'!$T$2&amp;" to "&amp;'Table 8.24'!$Y$2&amp;")"</f>
        <v>Golden Plains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123</v>
      </c>
      <c r="Z18" s="127"/>
      <c r="AA18" s="130">
        <f t="shared" si="2"/>
        <v>7.1246524559777568E-3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1552</v>
      </c>
      <c r="Z19" s="127"/>
      <c r="AA19" s="130">
        <f t="shared" si="2"/>
        <v>8.989805375347544E-2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681</v>
      </c>
      <c r="Z20" s="127"/>
      <c r="AA20" s="130">
        <f t="shared" si="2"/>
        <v>3.9446246524559775E-2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1544</v>
      </c>
      <c r="Z21" s="127"/>
      <c r="AA21" s="130">
        <f t="shared" si="2"/>
        <v>8.9434661723818351E-2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855</v>
      </c>
      <c r="Z22" s="127"/>
      <c r="AA22" s="130">
        <f t="shared" si="2"/>
        <v>4.952502316960148E-2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697</v>
      </c>
      <c r="Z23" s="127"/>
      <c r="AA23" s="130">
        <f t="shared" si="2"/>
        <v>4.037303058387396E-2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177</v>
      </c>
      <c r="Z24" s="127"/>
      <c r="AA24" s="130">
        <f t="shared" si="2"/>
        <v>1.0252548656163114E-2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530</v>
      </c>
      <c r="Z25" s="127"/>
      <c r="AA25" s="130">
        <f t="shared" si="2"/>
        <v>3.0699721964782205E-2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239</v>
      </c>
      <c r="Z26" s="127"/>
      <c r="AA26" s="130">
        <f t="shared" si="2"/>
        <v>1.3843836886005561E-2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774</v>
      </c>
      <c r="Z27" s="127"/>
      <c r="AA27" s="130">
        <f t="shared" si="2"/>
        <v>4.4833178869323448E-2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988</v>
      </c>
      <c r="Z28" s="127"/>
      <c r="AA28" s="130">
        <f t="shared" si="2"/>
        <v>5.7228915662650599E-2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1028</v>
      </c>
      <c r="Z29" s="127"/>
      <c r="AA29" s="130">
        <f t="shared" si="2"/>
        <v>5.9545875810936053E-2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1374</v>
      </c>
      <c r="Z30" s="127"/>
      <c r="AA30" s="130">
        <f t="shared" si="2"/>
        <v>7.9587581093605184E-2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8.24'!Y2&amp;")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2021</v>
      </c>
      <c r="Z31" s="127"/>
      <c r="AA31" s="130">
        <f t="shared" si="2"/>
        <v>0.11706441149212234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303</v>
      </c>
      <c r="Z32" s="127"/>
      <c r="AA32" s="130">
        <f t="shared" si="2"/>
        <v>1.755097312326228E-2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524</v>
      </c>
      <c r="Z33" s="127"/>
      <c r="AA33" s="130">
        <f t="shared" si="2"/>
        <v>3.0352177942539388E-2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17264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9063</v>
      </c>
      <c r="U37" s="127">
        <v>9365</v>
      </c>
      <c r="V37" s="127">
        <v>9501</v>
      </c>
      <c r="W37" s="127">
        <v>9728</v>
      </c>
      <c r="X37" s="127">
        <v>9963</v>
      </c>
      <c r="Y37" s="127">
        <v>10349</v>
      </c>
      <c r="Z37" s="127"/>
      <c r="AA37" s="127" t="str">
        <f>TEXT(Y37,"###,###")</f>
        <v>10,349</v>
      </c>
      <c r="AB37" s="127"/>
      <c r="AC37" s="127">
        <f>Y37/X37-1</f>
        <v>3.8743350396466925E-2</v>
      </c>
      <c r="AD37" s="127"/>
      <c r="AE37" s="127">
        <f>Y37/T37-1</f>
        <v>0.14189561955202468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1436</v>
      </c>
      <c r="U38" s="127">
        <v>1520</v>
      </c>
      <c r="V38" s="127">
        <v>1588</v>
      </c>
      <c r="W38" s="127">
        <v>1675</v>
      </c>
      <c r="X38" s="127">
        <v>1722</v>
      </c>
      <c r="Y38" s="127">
        <v>1940</v>
      </c>
      <c r="Z38" s="127"/>
      <c r="AA38" s="127" t="str">
        <f>TEXT(Y38,"###,###")</f>
        <v>1,940</v>
      </c>
      <c r="AB38" s="127"/>
      <c r="AC38" s="127">
        <f>Y38/X38-1</f>
        <v>0.12659698025551691</v>
      </c>
      <c r="AD38" s="127"/>
      <c r="AE38" s="127">
        <f>Y38/T38-1</f>
        <v>0.35097493036211702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10499</v>
      </c>
      <c r="U40" s="127">
        <v>10885</v>
      </c>
      <c r="V40" s="127">
        <v>11089</v>
      </c>
      <c r="W40" s="127">
        <v>11403</v>
      </c>
      <c r="X40" s="127">
        <v>11685</v>
      </c>
      <c r="Y40" s="127">
        <v>12289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84.213524290015457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15.786475709984538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0</v>
      </c>
      <c r="Y44" s="129">
        <v>5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212</v>
      </c>
      <c r="Y45" s="129">
        <v>200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476</v>
      </c>
      <c r="Y46" s="129">
        <v>554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691</v>
      </c>
      <c r="Y47" s="129">
        <v>733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713</v>
      </c>
      <c r="Y48" s="129">
        <v>778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8.24'!S1&amp;" ("&amp;'Table 8.24'!Y2&amp;") *"</f>
        <v>Number of jobs by age and sex of job holders in Golden Plains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796</v>
      </c>
      <c r="Y49" s="129">
        <v>893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860</v>
      </c>
      <c r="Y50" s="129">
        <v>893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987</v>
      </c>
      <c r="Y51" s="129">
        <v>1007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1018</v>
      </c>
      <c r="Y52" s="129">
        <v>1087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875</v>
      </c>
      <c r="Y53" s="129">
        <v>923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805</v>
      </c>
      <c r="Y54" s="129">
        <v>865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601</v>
      </c>
      <c r="Y55" s="129">
        <v>663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276</v>
      </c>
      <c r="Y56" s="129">
        <v>300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105</v>
      </c>
      <c r="Y57" s="129">
        <v>106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35</v>
      </c>
      <c r="Y58" s="129">
        <v>53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13</v>
      </c>
      <c r="Y59" s="129">
        <v>16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10</v>
      </c>
      <c r="Y60" s="129">
        <v>8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8484</v>
      </c>
      <c r="Y61" s="129">
        <v>9081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0</v>
      </c>
      <c r="Y63" s="129">
        <v>7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8.24'!S1&amp;" ("&amp;'Table 8.24'!Y2&amp;") *"</f>
        <v>Number of employed persons per occupation of main job by sex in Golden Plains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191</v>
      </c>
      <c r="Y64" s="129">
        <v>225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539</v>
      </c>
      <c r="Y65" s="129">
        <v>506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551</v>
      </c>
      <c r="Y66" s="129">
        <v>650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681</v>
      </c>
      <c r="Y67" s="129">
        <v>727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798</v>
      </c>
      <c r="Y68" s="129">
        <v>801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770</v>
      </c>
      <c r="Y69" s="129">
        <v>841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942</v>
      </c>
      <c r="Y70" s="129">
        <v>966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933</v>
      </c>
      <c r="Y71" s="129">
        <v>1022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848</v>
      </c>
      <c r="Y72" s="129">
        <v>882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719</v>
      </c>
      <c r="Y73" s="129">
        <v>746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443</v>
      </c>
      <c r="Y74" s="129">
        <v>513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177</v>
      </c>
      <c r="Y75" s="129">
        <v>178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60</v>
      </c>
      <c r="Y76" s="129">
        <v>73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26</v>
      </c>
      <c r="Y77" s="129">
        <v>31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11</v>
      </c>
      <c r="Y78" s="129">
        <v>12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8</v>
      </c>
      <c r="Y79" s="129">
        <v>5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7701</v>
      </c>
      <c r="Y80" s="129">
        <v>8183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8.24'!S1</f>
        <v>Golden Plains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676</v>
      </c>
      <c r="Y83" s="129">
        <v>723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610</v>
      </c>
      <c r="Y84" s="129">
        <v>643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8.24'!AA4</f>
        <v>17,264</v>
      </c>
      <c r="D85" s="99">
        <f>'Table 8.24'!AC4</f>
        <v>6.6468989374845577E-2</v>
      </c>
      <c r="E85" s="100">
        <f>'Table 8.24'!AC4</f>
        <v>6.6468989374845577E-2</v>
      </c>
      <c r="F85" s="99">
        <f>'Table 8.24'!AE4</f>
        <v>0.19490586932447407</v>
      </c>
      <c r="G85" s="100">
        <f>'Table 8.24'!AE4</f>
        <v>0.19490586932447407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1398</v>
      </c>
      <c r="Y85" s="129">
        <v>1491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8.24'!AA5</f>
        <v>9,081</v>
      </c>
      <c r="D86" s="99">
        <f>'Table 8.24'!AC5</f>
        <v>7.0115484327126998E-2</v>
      </c>
      <c r="E86" s="100">
        <f>'Table 8.24'!AC5</f>
        <v>7.0115484327126998E-2</v>
      </c>
      <c r="F86" s="99">
        <f>'Table 8.24'!AE5</f>
        <v>0.17083548220732325</v>
      </c>
      <c r="G86" s="100">
        <f>'Table 8.24'!AE5</f>
        <v>0.17083548220732325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292</v>
      </c>
      <c r="Y86" s="129">
        <v>318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8.24'!AA6</f>
        <v>8,183</v>
      </c>
      <c r="D87" s="99">
        <f>'Table 8.24'!AC6</f>
        <v>6.1899818323384315E-2</v>
      </c>
      <c r="E87" s="100">
        <f>'Table 8.24'!AC6</f>
        <v>6.1899818323384315E-2</v>
      </c>
      <c r="F87" s="99">
        <f>'Table 8.24'!AE6</f>
        <v>0.22262064843866725</v>
      </c>
      <c r="G87" s="100">
        <f>'Table 8.24'!AE6</f>
        <v>0.22262064843866725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231</v>
      </c>
      <c r="Y87" s="129">
        <v>237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8.24'!AA7</f>
        <v>12,289</v>
      </c>
      <c r="D88" s="99">
        <f>'Table 8.24'!AC7</f>
        <v>5.2230499186574297E-2</v>
      </c>
      <c r="E88" s="100">
        <f>'Table 8.24'!AC7</f>
        <v>5.2230499186574297E-2</v>
      </c>
      <c r="F88" s="99">
        <f>'Table 8.24'!AE7</f>
        <v>0.17071544250738313</v>
      </c>
      <c r="G88" s="100">
        <f>'Table 8.24'!AE7</f>
        <v>0.17071544250738313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284</v>
      </c>
      <c r="Y88" s="129">
        <v>284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8.24'!AA37</f>
        <v>10,349</v>
      </c>
      <c r="D89" s="99">
        <f>'Table 8.24'!AC37</f>
        <v>3.8743350396466925E-2</v>
      </c>
      <c r="E89" s="100">
        <f>'Table 8.24'!AC37</f>
        <v>3.8743350396466925E-2</v>
      </c>
      <c r="F89" s="99">
        <f>'Table 8.24'!AE37</f>
        <v>0.14189561955202468</v>
      </c>
      <c r="G89" s="100">
        <f>'Table 8.24'!AE37</f>
        <v>0.14189561955202468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718</v>
      </c>
      <c r="Y89" s="129">
        <v>754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8.24'!AA38</f>
        <v>1,940</v>
      </c>
      <c r="D90" s="99">
        <f>'Table 8.24'!AC38</f>
        <v>0.12659698025551691</v>
      </c>
      <c r="E90" s="100">
        <f>'Table 8.24'!AC38</f>
        <v>0.12659698025551691</v>
      </c>
      <c r="F90" s="99">
        <f>'Table 8.24'!AE38</f>
        <v>0.35097493036211702</v>
      </c>
      <c r="G90" s="100">
        <f>'Table 8.24'!AE38</f>
        <v>0.35097493036211702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731</v>
      </c>
      <c r="Y90" s="129">
        <v>787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8.24'!AA114</f>
        <v>862</v>
      </c>
      <c r="D91" s="99">
        <f>'Table 8.24'!AC114</f>
        <v>0.1824417009602195</v>
      </c>
      <c r="E91" s="100">
        <f>'Table 8.24'!AC114</f>
        <v>0.1824417009602195</v>
      </c>
      <c r="F91" s="99">
        <f>'Table 8.24'!AE114</f>
        <v>0.31804281345565744</v>
      </c>
      <c r="G91" s="100">
        <f>'Table 8.24'!AE114</f>
        <v>0.31804281345565744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6210</v>
      </c>
      <c r="Y91" s="129">
        <v>6499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8.24'!AA115</f>
        <v>1,078</v>
      </c>
      <c r="D92" s="99">
        <f>'Table 8.24'!AC115</f>
        <v>8.7790110998990922E-2</v>
      </c>
      <c r="E92" s="100">
        <f>'Table 8.24'!AC115</f>
        <v>8.7790110998990922E-2</v>
      </c>
      <c r="F92" s="99">
        <f>'Table 8.24'!AE115</f>
        <v>0.38205128205128203</v>
      </c>
      <c r="G92" s="100">
        <f>'Table 8.24'!AE115</f>
        <v>0.38205128205128203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8.24'!AA8</f>
        <v>$41,494</v>
      </c>
      <c r="D93" s="99">
        <f>'Table 8.24'!AC8</f>
        <v>1.4548032959241119E-2</v>
      </c>
      <c r="E93" s="100">
        <f>'Table 8.24'!AC8</f>
        <v>1.4548032959241119E-2</v>
      </c>
      <c r="F93" s="99">
        <f>'Table 8.24'!AE8</f>
        <v>0.1262597611984051</v>
      </c>
      <c r="G93" s="100">
        <f>'Table 8.24'!AE8</f>
        <v>0.1262597611984051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403</v>
      </c>
      <c r="Y93" s="129">
        <v>446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8.24'!AA9</f>
        <v>$646.9 mil</v>
      </c>
      <c r="D94" s="99">
        <f>'Table 8.24'!AC9</f>
        <v>9.0245543451306753E-2</v>
      </c>
      <c r="E94" s="100">
        <f>'Table 8.24'!AC9</f>
        <v>9.0245543451306753E-2</v>
      </c>
      <c r="F94" s="99">
        <f>'Table 8.24'!AE9</f>
        <v>0.36983938089812485</v>
      </c>
      <c r="G94" s="100">
        <f>'Table 8.24'!AE9</f>
        <v>0.36983938089812485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1088</v>
      </c>
      <c r="Y94" s="129">
        <v>1131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229</v>
      </c>
      <c r="Y95" s="129">
        <v>224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821</v>
      </c>
      <c r="Y96" s="129">
        <v>908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988</v>
      </c>
      <c r="Y97" s="129">
        <v>1066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492</v>
      </c>
      <c r="Y98" s="129">
        <v>562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55</v>
      </c>
      <c r="Y99" s="129">
        <v>57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390</v>
      </c>
      <c r="Y100" s="129">
        <v>426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5466</v>
      </c>
      <c r="Y101" s="129">
        <v>5790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11170</v>
      </c>
      <c r="Y104" s="127">
        <v>12337</v>
      </c>
      <c r="Z104" s="127"/>
      <c r="AA104" s="127" t="str">
        <f>TEXT(Y104,"###,###")</f>
        <v>12,337</v>
      </c>
      <c r="AB104" s="127"/>
      <c r="AC104" s="127">
        <f>Y104/($Y$4)*100</f>
        <v>71.460843373493972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3122</v>
      </c>
      <c r="Y105" s="127">
        <v>3205</v>
      </c>
      <c r="Z105" s="127"/>
      <c r="AA105" s="127" t="str">
        <f>TEXT(Y105,"###,###")</f>
        <v>3,205</v>
      </c>
      <c r="AB105" s="127"/>
      <c r="AC105" s="127">
        <f>Y105/($Y$4)*100</f>
        <v>18.564643188137165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14292</v>
      </c>
      <c r="Y106" s="127">
        <v>15542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2453</v>
      </c>
      <c r="Y108" s="127">
        <v>2837</v>
      </c>
      <c r="Z108" s="127"/>
      <c r="AA108" s="127" t="str">
        <f>TEXT(Y108,"###,###")</f>
        <v>2,837</v>
      </c>
      <c r="AB108" s="127"/>
      <c r="AC108" s="127">
        <f>Y108/($Y$4)*100</f>
        <v>16.43303985171455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2438</v>
      </c>
      <c r="Y109" s="127">
        <v>2732</v>
      </c>
      <c r="Z109" s="127"/>
      <c r="AA109" s="127" t="str">
        <f>TEXT(Y109,"###,###")</f>
        <v>2,732</v>
      </c>
      <c r="AB109" s="127"/>
      <c r="AC109" s="127">
        <f t="shared" ref="AC109:AC111" si="3">Y109/($Y$4)*100</f>
        <v>15.824837812789619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3466</v>
      </c>
      <c r="Y110" s="127">
        <v>3692</v>
      </c>
      <c r="Z110" s="127"/>
      <c r="AA110" s="127" t="str">
        <f>TEXT(Y110,"###,###")</f>
        <v>3,692</v>
      </c>
      <c r="AB110" s="127"/>
      <c r="AC110" s="127">
        <f t="shared" si="3"/>
        <v>21.385542168674696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5933</v>
      </c>
      <c r="Y111" s="127">
        <v>6281</v>
      </c>
      <c r="Z111" s="127"/>
      <c r="AA111" s="127" t="str">
        <f>TEXT(Y111,"###,###")</f>
        <v>6,281</v>
      </c>
      <c r="AB111" s="127"/>
      <c r="AC111" s="127">
        <f t="shared" si="3"/>
        <v>36.382066728452273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16188</v>
      </c>
      <c r="Y112" s="127">
        <v>17264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654</v>
      </c>
      <c r="U114" s="127">
        <v>673</v>
      </c>
      <c r="V114" s="127">
        <v>728</v>
      </c>
      <c r="W114" s="127">
        <v>759</v>
      </c>
      <c r="X114" s="127">
        <v>729</v>
      </c>
      <c r="Y114" s="127">
        <v>862</v>
      </c>
      <c r="Z114" s="127"/>
      <c r="AA114" s="127" t="str">
        <f>TEXT(Y114,"###,###")</f>
        <v>862</v>
      </c>
      <c r="AB114" s="127"/>
      <c r="AC114" s="127">
        <f>Y114/X114-1</f>
        <v>0.1824417009602195</v>
      </c>
      <c r="AD114" s="127"/>
      <c r="AE114" s="127">
        <f>Y114/T114-1</f>
        <v>0.31804281345565744</v>
      </c>
      <c r="AF114" s="127"/>
    </row>
    <row r="115" spans="19:32" x14ac:dyDescent="0.25">
      <c r="S115" s="127" t="s">
        <v>104</v>
      </c>
      <c r="T115" s="127">
        <v>780</v>
      </c>
      <c r="U115" s="127">
        <v>846</v>
      </c>
      <c r="V115" s="127">
        <v>862</v>
      </c>
      <c r="W115" s="127">
        <v>920</v>
      </c>
      <c r="X115" s="127">
        <v>991</v>
      </c>
      <c r="Y115" s="127">
        <v>1078</v>
      </c>
      <c r="Z115" s="127"/>
      <c r="AA115" s="127" t="str">
        <f>TEXT(Y115,"###,###")</f>
        <v>1,078</v>
      </c>
      <c r="AB115" s="127"/>
      <c r="AC115" s="127">
        <f>Y115/X115-1</f>
        <v>8.7790110998990922E-2</v>
      </c>
      <c r="AD115" s="127"/>
      <c r="AE115" s="127">
        <f>Y115/T115-1</f>
        <v>0.38205128205128203</v>
      </c>
      <c r="AF115" s="127"/>
    </row>
    <row r="116" spans="19:32" x14ac:dyDescent="0.25">
      <c r="S116" s="127" t="s">
        <v>56</v>
      </c>
      <c r="T116" s="127">
        <v>1434</v>
      </c>
      <c r="U116" s="127">
        <v>1519</v>
      </c>
      <c r="V116" s="127">
        <v>1590</v>
      </c>
      <c r="W116" s="127">
        <v>1679</v>
      </c>
      <c r="X116" s="127">
        <v>1720</v>
      </c>
      <c r="Y116" s="127">
        <v>1940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39.979999999999997</v>
      </c>
      <c r="V118" s="127">
        <v>40.18</v>
      </c>
      <c r="W118" s="127">
        <v>39.119999999999997</v>
      </c>
      <c r="X118" s="127">
        <v>40.18</v>
      </c>
      <c r="Y118" s="127">
        <v>42.26</v>
      </c>
      <c r="Z118" s="127"/>
      <c r="AA118" s="127" t="str">
        <f>TEXT(Y118,"##.0")</f>
        <v>42.3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8865</v>
      </c>
      <c r="V120" s="127">
        <v>9012</v>
      </c>
      <c r="W120" s="127">
        <v>9363</v>
      </c>
      <c r="X120" s="127">
        <v>9637</v>
      </c>
      <c r="Y120" s="127">
        <v>10097</v>
      </c>
      <c r="Z120" s="127"/>
      <c r="AA120" s="127" t="str">
        <f>TEXT(Y120,"###,###")</f>
        <v>10,097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1132</v>
      </c>
      <c r="V121" s="127">
        <v>1119</v>
      </c>
      <c r="W121" s="127">
        <v>1106</v>
      </c>
      <c r="X121" s="127">
        <v>1110</v>
      </c>
      <c r="Y121" s="127">
        <v>1155</v>
      </c>
      <c r="Z121" s="127"/>
      <c r="AA121" s="127" t="str">
        <f t="shared" ref="AA121:AA128" si="4">TEXT(Y121,"###,###")</f>
        <v>1,155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890</v>
      </c>
      <c r="V122" s="127">
        <v>959</v>
      </c>
      <c r="W122" s="127">
        <v>932</v>
      </c>
      <c r="X122" s="127">
        <v>929</v>
      </c>
      <c r="Y122" s="127">
        <v>1037</v>
      </c>
      <c r="Z122" s="127"/>
      <c r="AA122" s="127" t="str">
        <f t="shared" si="4"/>
        <v>1,037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9755</v>
      </c>
      <c r="V124" s="127">
        <v>9971</v>
      </c>
      <c r="W124" s="127">
        <v>10295</v>
      </c>
      <c r="X124" s="127">
        <v>10566</v>
      </c>
      <c r="Y124" s="127">
        <v>11134</v>
      </c>
      <c r="Z124" s="127"/>
      <c r="AA124" s="127" t="str">
        <f t="shared" si="4"/>
        <v>11,134</v>
      </c>
      <c r="AB124" s="127"/>
      <c r="AC124" s="127">
        <f>Y124/$Y$7*100</f>
        <v>90.601350801529819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2022</v>
      </c>
      <c r="V125" s="127">
        <v>2078</v>
      </c>
      <c r="W125" s="127">
        <v>2038</v>
      </c>
      <c r="X125" s="127">
        <v>2039</v>
      </c>
      <c r="Y125" s="127">
        <v>2192</v>
      </c>
      <c r="Z125" s="127"/>
      <c r="AA125" s="127" t="str">
        <f t="shared" si="4"/>
        <v>2,192</v>
      </c>
      <c r="AB125" s="127"/>
      <c r="AC125" s="127">
        <f>Y125/$Y$7*100</f>
        <v>17.83709008055985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5857</v>
      </c>
      <c r="V127" s="127">
        <v>5917</v>
      </c>
      <c r="W127" s="127">
        <v>6053</v>
      </c>
      <c r="X127" s="127">
        <v>6212</v>
      </c>
      <c r="Y127" s="127">
        <v>6499</v>
      </c>
      <c r="Z127" s="127"/>
      <c r="AA127" s="127" t="str">
        <f t="shared" si="4"/>
        <v>6,499</v>
      </c>
      <c r="AB127" s="127"/>
      <c r="AC127" s="127">
        <f>Y127/$Y$7*100</f>
        <v>52.884693628448211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5031</v>
      </c>
      <c r="V128" s="127">
        <v>5167</v>
      </c>
      <c r="W128" s="127">
        <v>5346</v>
      </c>
      <c r="X128" s="127">
        <v>5467</v>
      </c>
      <c r="Y128" s="127">
        <v>5790</v>
      </c>
      <c r="Z128" s="127"/>
      <c r="AA128" s="127" t="str">
        <f t="shared" si="4"/>
        <v>5,790</v>
      </c>
      <c r="AB128" s="127"/>
      <c r="AC128" s="127">
        <f>Y128/$Y$7*100</f>
        <v>47.115306371551796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571534FB-BA9E-41B6-A243-A7724235100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B602CF64-05D5-4F2E-B606-B4EA3BFF00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97DCAF67-EF4F-4490-9AEE-A207B16F34D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9E75149C-2116-4FD0-A1FE-466D93E4C9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Greater Bendigo</v>
      </c>
      <c r="T1" s="127"/>
      <c r="U1" s="127"/>
      <c r="V1" s="127"/>
      <c r="W1" s="127"/>
      <c r="X1" s="127"/>
      <c r="Y1" s="127" t="str">
        <f>Y3</f>
        <v>8.25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136</v>
      </c>
      <c r="V3" s="127"/>
      <c r="W3" s="127"/>
      <c r="X3" s="127"/>
      <c r="Y3" s="127" t="s">
        <v>238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8.25'!$Y$3&amp;" "&amp;'Table 8.25'!$U$3&amp;", "&amp;'State data for spotlight'!$C$3&amp;", "&amp;'Table 8.25'!$Y$2</f>
        <v>Table 8.25 Greater Bendigo,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75921</v>
      </c>
      <c r="U4" s="129">
        <v>75551</v>
      </c>
      <c r="V4" s="129">
        <v>75313</v>
      </c>
      <c r="W4" s="129">
        <v>77620</v>
      </c>
      <c r="X4" s="129">
        <v>77773</v>
      </c>
      <c r="Y4" s="129">
        <v>82578</v>
      </c>
      <c r="Z4" s="127"/>
      <c r="AA4" s="127" t="str">
        <f>TEXT(Y4,"###,###")</f>
        <v>82,578</v>
      </c>
      <c r="AB4" s="127"/>
      <c r="AC4" s="127">
        <f t="shared" ref="AC4:AC9" si="0">Y4/X4-1</f>
        <v>6.1782366631093044E-2</v>
      </c>
      <c r="AD4" s="127"/>
      <c r="AE4" s="127">
        <f>Y4/T4-1</f>
        <v>8.7683249693760512E-2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38580</v>
      </c>
      <c r="U5" s="129">
        <v>38325</v>
      </c>
      <c r="V5" s="129">
        <v>38053</v>
      </c>
      <c r="W5" s="129">
        <v>39062</v>
      </c>
      <c r="X5" s="129">
        <v>38698</v>
      </c>
      <c r="Y5" s="129">
        <v>41304</v>
      </c>
      <c r="Z5" s="127"/>
      <c r="AA5" s="127" t="str">
        <f>TEXT(Y5,"###,###")</f>
        <v>41,304</v>
      </c>
      <c r="AB5" s="127"/>
      <c r="AC5" s="127">
        <f t="shared" si="0"/>
        <v>6.7341981497751835E-2</v>
      </c>
      <c r="AD5" s="127"/>
      <c r="AE5" s="127">
        <f t="shared" ref="AE5:AE9" si="1">Y5/T5-1</f>
        <v>7.0606531881804102E-2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37341</v>
      </c>
      <c r="U6" s="129">
        <v>37224</v>
      </c>
      <c r="V6" s="129">
        <v>37260</v>
      </c>
      <c r="W6" s="129">
        <v>38558</v>
      </c>
      <c r="X6" s="129">
        <v>39075</v>
      </c>
      <c r="Y6" s="129">
        <v>41274</v>
      </c>
      <c r="Z6" s="127"/>
      <c r="AA6" s="127" t="str">
        <f>TEXT(Y6,"###,###")</f>
        <v>41,274</v>
      </c>
      <c r="AB6" s="127"/>
      <c r="AC6" s="127">
        <f t="shared" si="0"/>
        <v>5.6276391554702432E-2</v>
      </c>
      <c r="AD6" s="127"/>
      <c r="AE6" s="127">
        <f t="shared" si="1"/>
        <v>0.10532658471920953</v>
      </c>
      <c r="AF6" s="127"/>
    </row>
    <row r="7" spans="1:32" ht="16.5" customHeight="1" thickBot="1" x14ac:dyDescent="0.3">
      <c r="A7" s="46" t="str">
        <f>"QUICK STATS for "&amp;'Table 8.25'!Y2&amp;"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53975</v>
      </c>
      <c r="U7" s="129">
        <v>54467</v>
      </c>
      <c r="V7" s="129">
        <v>54488</v>
      </c>
      <c r="W7" s="129">
        <v>55102</v>
      </c>
      <c r="X7" s="129">
        <v>55970</v>
      </c>
      <c r="Y7" s="129">
        <v>58193</v>
      </c>
      <c r="Z7" s="127"/>
      <c r="AA7" s="127" t="str">
        <f>TEXT(Y7,"###,###")</f>
        <v>58,193</v>
      </c>
      <c r="AB7" s="127"/>
      <c r="AC7" s="127">
        <f t="shared" si="0"/>
        <v>3.9717705913882462E-2</v>
      </c>
      <c r="AD7" s="127"/>
      <c r="AE7" s="127">
        <f t="shared" si="1"/>
        <v>7.8147290412227788E-2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82,578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8.25'!AA7</f>
        <v>58,193</v>
      </c>
      <c r="P8" s="51"/>
      <c r="S8" s="127" t="s">
        <v>96</v>
      </c>
      <c r="T8" s="127">
        <v>33528.97</v>
      </c>
      <c r="U8" s="127">
        <v>34726</v>
      </c>
      <c r="V8" s="127">
        <v>35721.33</v>
      </c>
      <c r="W8" s="127">
        <v>36916</v>
      </c>
      <c r="X8" s="127">
        <v>38202</v>
      </c>
      <c r="Y8" s="127">
        <v>38655</v>
      </c>
      <c r="Z8" s="127"/>
      <c r="AA8" s="127" t="str">
        <f>TEXT(Y8,"$###,###")</f>
        <v>$38,655</v>
      </c>
      <c r="AB8" s="127"/>
      <c r="AC8" s="127">
        <f t="shared" si="0"/>
        <v>1.1858017904821772E-2</v>
      </c>
      <c r="AD8" s="127"/>
      <c r="AE8" s="127">
        <f t="shared" si="1"/>
        <v>0.15288361079985457</v>
      </c>
      <c r="AF8" s="127"/>
    </row>
    <row r="9" spans="1:32" x14ac:dyDescent="0.25">
      <c r="A9" s="55" t="s">
        <v>17</v>
      </c>
      <c r="B9" s="56"/>
      <c r="C9" s="57"/>
      <c r="D9" s="58">
        <f>'Table 8.25'!AC104</f>
        <v>72.348567415050013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50.85491382124998</v>
      </c>
      <c r="P9" s="59" t="s">
        <v>97</v>
      </c>
      <c r="S9" s="127" t="s">
        <v>9</v>
      </c>
      <c r="T9" s="127">
        <v>2335083186</v>
      </c>
      <c r="U9" s="127">
        <v>2427936175</v>
      </c>
      <c r="V9" s="127">
        <v>2498436456</v>
      </c>
      <c r="W9" s="127">
        <v>2614974622</v>
      </c>
      <c r="X9" s="127">
        <v>2730496369</v>
      </c>
      <c r="Y9" s="127">
        <v>2921097260</v>
      </c>
      <c r="Z9" s="127"/>
      <c r="AA9" s="127" t="str">
        <f>TEXT(Y9/1000000,"$#,###.0")&amp;" mil"</f>
        <v>$2,921.1 mil</v>
      </c>
      <c r="AB9" s="127"/>
      <c r="AC9" s="127">
        <f t="shared" si="0"/>
        <v>6.9804484328907845E-2</v>
      </c>
      <c r="AD9" s="127"/>
      <c r="AE9" s="127">
        <f t="shared" si="1"/>
        <v>0.25096068419037465</v>
      </c>
      <c r="AF9" s="127"/>
    </row>
    <row r="10" spans="1:32" x14ac:dyDescent="0.25">
      <c r="A10" s="55" t="s">
        <v>20</v>
      </c>
      <c r="B10" s="56"/>
      <c r="C10" s="57"/>
      <c r="D10" s="58">
        <f>'Table 8.25'!AC105</f>
        <v>20.57933105669791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49.14508617875002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93.174436787929821</v>
      </c>
      <c r="P11" s="59" t="s">
        <v>97</v>
      </c>
      <c r="S11" s="127" t="s">
        <v>32</v>
      </c>
      <c r="T11" s="129">
        <v>68286</v>
      </c>
      <c r="U11" s="129">
        <v>67975</v>
      </c>
      <c r="V11" s="129">
        <v>67852</v>
      </c>
      <c r="W11" s="129">
        <v>70173</v>
      </c>
      <c r="X11" s="129">
        <v>70325</v>
      </c>
      <c r="Y11" s="129">
        <v>74869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8.25'!AC108</f>
        <v>13.927438300758071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13.247297784956954</v>
      </c>
      <c r="P12" s="59" t="s">
        <v>97</v>
      </c>
      <c r="S12" s="127" t="s">
        <v>33</v>
      </c>
      <c r="T12" s="129">
        <v>7634</v>
      </c>
      <c r="U12" s="129">
        <v>7577</v>
      </c>
      <c r="V12" s="129">
        <v>7462</v>
      </c>
      <c r="W12" s="129">
        <v>7446</v>
      </c>
      <c r="X12" s="129">
        <v>7447</v>
      </c>
      <c r="Y12" s="129">
        <v>7709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8.25'!AC109</f>
        <v>15.22923781152365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8.25'!AA118</f>
        <v>41.0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8.25'!AC110</f>
        <v>23.400905810264234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17.144673758012132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8.25'!AC111</f>
        <v>40.370316549201966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82.855326241987868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1759</v>
      </c>
      <c r="Z15" s="127"/>
      <c r="AA15" s="130">
        <f t="shared" ref="AA15:AA34" si="2">IF(Y15="np",0,Y15/$Y$34)</f>
        <v>2.1301072924992129E-2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1120</v>
      </c>
      <c r="Z16" s="127"/>
      <c r="AA16" s="130">
        <f t="shared" si="2"/>
        <v>1.356293443774371E-2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6331</v>
      </c>
      <c r="Z17" s="127"/>
      <c r="AA17" s="130">
        <f t="shared" si="2"/>
        <v>7.6666908861924482E-2</v>
      </c>
      <c r="AB17" s="127"/>
      <c r="AC17" s="127"/>
      <c r="AD17" s="127"/>
      <c r="AE17" s="127"/>
      <c r="AF17" s="127"/>
    </row>
    <row r="18" spans="1:32" x14ac:dyDescent="0.25">
      <c r="A18" s="85" t="str">
        <f>'Table 8.25'!$S$1&amp;" ("&amp;'Table 8.25'!$T$2&amp;" to "&amp;'Table 8.25'!$Y$2&amp;")"</f>
        <v>Greater Bendigo (2011-12 to 2016-17)</v>
      </c>
      <c r="B18" s="85"/>
      <c r="C18" s="85"/>
      <c r="D18" s="85"/>
      <c r="E18" s="85"/>
      <c r="F18" s="85"/>
      <c r="G18" s="85" t="str">
        <f>'Table 8.25'!$S$1&amp;" ("&amp;'Table 8.25'!$T$2&amp;" to "&amp;'Table 8.25'!$Y$2&amp;")"</f>
        <v>Greater Bendigo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669</v>
      </c>
      <c r="Z18" s="127"/>
      <c r="AA18" s="130">
        <f t="shared" si="2"/>
        <v>8.1014313739736984E-3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5427</v>
      </c>
      <c r="Z19" s="127"/>
      <c r="AA19" s="130">
        <f t="shared" si="2"/>
        <v>6.5719683208602775E-2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1848</v>
      </c>
      <c r="Z20" s="127"/>
      <c r="AA20" s="130">
        <f t="shared" si="2"/>
        <v>2.2378841822277121E-2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8312</v>
      </c>
      <c r="Z21" s="127"/>
      <c r="AA21" s="130">
        <f t="shared" si="2"/>
        <v>0.10065634914868367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5770</v>
      </c>
      <c r="Z22" s="127"/>
      <c r="AA22" s="130">
        <f t="shared" si="2"/>
        <v>6.9873331880161788E-2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2490</v>
      </c>
      <c r="Z23" s="127"/>
      <c r="AA23" s="130">
        <f t="shared" si="2"/>
        <v>3.0153309598198067E-2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865</v>
      </c>
      <c r="Z24" s="127"/>
      <c r="AA24" s="130">
        <f t="shared" si="2"/>
        <v>1.0474944900578848E-2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3425</v>
      </c>
      <c r="Z25" s="127"/>
      <c r="AA25" s="130">
        <f t="shared" si="2"/>
        <v>4.1475937901135893E-2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1118</v>
      </c>
      <c r="Z26" s="127"/>
      <c r="AA26" s="130">
        <f t="shared" si="2"/>
        <v>1.3538714911962024E-2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3323</v>
      </c>
      <c r="Z27" s="127"/>
      <c r="AA27" s="130">
        <f t="shared" si="2"/>
        <v>4.0240742086269952E-2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5858</v>
      </c>
      <c r="Z28" s="127"/>
      <c r="AA28" s="130">
        <f t="shared" si="2"/>
        <v>7.0938991014555933E-2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4957</v>
      </c>
      <c r="Z29" s="127"/>
      <c r="AA29" s="130">
        <f t="shared" si="2"/>
        <v>6.0028094649906757E-2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7683</v>
      </c>
      <c r="Z30" s="127"/>
      <c r="AA30" s="130">
        <f t="shared" si="2"/>
        <v>9.3039308290343681E-2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8.25'!Y2&amp;")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11909</v>
      </c>
      <c r="Z31" s="127"/>
      <c r="AA31" s="130">
        <f t="shared" si="2"/>
        <v>0.1442151662670445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1356</v>
      </c>
      <c r="Z32" s="127"/>
      <c r="AA32" s="130">
        <f t="shared" si="2"/>
        <v>1.6420838479982561E-2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2300</v>
      </c>
      <c r="Z33" s="127"/>
      <c r="AA33" s="130">
        <f t="shared" si="2"/>
        <v>2.7852454648937975E-2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82578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45666</v>
      </c>
      <c r="U37" s="127">
        <v>45912</v>
      </c>
      <c r="V37" s="127">
        <v>45785</v>
      </c>
      <c r="W37" s="127">
        <v>45972</v>
      </c>
      <c r="X37" s="127">
        <v>47132</v>
      </c>
      <c r="Y37" s="127">
        <v>48216</v>
      </c>
      <c r="Z37" s="127"/>
      <c r="AA37" s="127" t="str">
        <f>TEXT(Y37,"###,###")</f>
        <v>48,216</v>
      </c>
      <c r="AB37" s="127"/>
      <c r="AC37" s="127">
        <f>Y37/X37-1</f>
        <v>2.2999236187728034E-2</v>
      </c>
      <c r="AD37" s="127"/>
      <c r="AE37" s="127">
        <f>Y37/T37-1</f>
        <v>5.5840231244251637E-2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8311</v>
      </c>
      <c r="U38" s="127">
        <v>8557</v>
      </c>
      <c r="V38" s="127">
        <v>8701</v>
      </c>
      <c r="W38" s="127">
        <v>9132</v>
      </c>
      <c r="X38" s="127">
        <v>8837</v>
      </c>
      <c r="Y38" s="127">
        <v>9977</v>
      </c>
      <c r="Z38" s="127"/>
      <c r="AA38" s="127" t="str">
        <f>TEXT(Y38,"###,###")</f>
        <v>9,977</v>
      </c>
      <c r="AB38" s="127"/>
      <c r="AC38" s="127">
        <f>Y38/X38-1</f>
        <v>0.12900305533552103</v>
      </c>
      <c r="AD38" s="127"/>
      <c r="AE38" s="127">
        <f>Y38/T38-1</f>
        <v>0.20045722536397537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53977</v>
      </c>
      <c r="U40" s="127">
        <v>54469</v>
      </c>
      <c r="V40" s="127">
        <v>54486</v>
      </c>
      <c r="W40" s="127">
        <v>55104</v>
      </c>
      <c r="X40" s="127">
        <v>55969</v>
      </c>
      <c r="Y40" s="127">
        <v>58193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82.855326241987868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17.144673758012132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12</v>
      </c>
      <c r="Y44" s="129">
        <v>14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906</v>
      </c>
      <c r="Y45" s="129">
        <v>994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2423</v>
      </c>
      <c r="Y46" s="129">
        <v>2608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3945</v>
      </c>
      <c r="Y47" s="129">
        <v>4196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4697</v>
      </c>
      <c r="Y48" s="129">
        <v>5100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8.25'!S1&amp;" ("&amp;'Table 8.25'!Y2&amp;") *"</f>
        <v>Number of jobs by age and sex of job holders in Greater Bendigo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4223</v>
      </c>
      <c r="Y49" s="129">
        <v>4543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3663</v>
      </c>
      <c r="Y50" s="129">
        <v>3871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3577</v>
      </c>
      <c r="Y51" s="129">
        <v>3781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3583</v>
      </c>
      <c r="Y52" s="129">
        <v>3851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3575</v>
      </c>
      <c r="Y53" s="129">
        <v>3739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3295</v>
      </c>
      <c r="Y54" s="129">
        <v>3466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2580</v>
      </c>
      <c r="Y55" s="129">
        <v>2714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1368</v>
      </c>
      <c r="Y56" s="129">
        <v>1480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439</v>
      </c>
      <c r="Y57" s="129">
        <v>512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213</v>
      </c>
      <c r="Y58" s="129">
        <v>221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103</v>
      </c>
      <c r="Y59" s="129">
        <v>131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93</v>
      </c>
      <c r="Y60" s="129">
        <v>83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38698</v>
      </c>
      <c r="Y61" s="129">
        <v>41304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26</v>
      </c>
      <c r="Y63" s="129">
        <v>23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8.25'!S1&amp;" ("&amp;'Table 8.25'!Y2&amp;") *"</f>
        <v>Number of employed persons per occupation of main job by sex in Greater Bendigo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1099</v>
      </c>
      <c r="Y64" s="129">
        <v>1117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2724</v>
      </c>
      <c r="Y65" s="129">
        <v>2892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4288</v>
      </c>
      <c r="Y66" s="129">
        <v>4413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4523</v>
      </c>
      <c r="Y67" s="129">
        <v>4768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3847</v>
      </c>
      <c r="Y68" s="129">
        <v>4213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3485</v>
      </c>
      <c r="Y69" s="129">
        <v>3797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3952</v>
      </c>
      <c r="Y70" s="129">
        <v>3944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3824</v>
      </c>
      <c r="Y71" s="129">
        <v>4109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3847</v>
      </c>
      <c r="Y72" s="129">
        <v>3874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3510</v>
      </c>
      <c r="Y73" s="129">
        <v>3815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2278</v>
      </c>
      <c r="Y74" s="129">
        <v>2548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946</v>
      </c>
      <c r="Y75" s="129">
        <v>999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322</v>
      </c>
      <c r="Y76" s="129">
        <v>356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200</v>
      </c>
      <c r="Y77" s="129">
        <v>199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114</v>
      </c>
      <c r="Y78" s="129">
        <v>122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92</v>
      </c>
      <c r="Y79" s="129">
        <v>85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39075</v>
      </c>
      <c r="Y80" s="129">
        <v>41274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8.25'!S1</f>
        <v>Greater Bendigo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3108</v>
      </c>
      <c r="Y83" s="129">
        <v>3202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3755</v>
      </c>
      <c r="Y84" s="129">
        <v>3883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8.25'!AA4</f>
        <v>82,578</v>
      </c>
      <c r="D85" s="99">
        <f>'Table 8.25'!AC4</f>
        <v>6.1782366631093044E-2</v>
      </c>
      <c r="E85" s="100">
        <f>'Table 8.25'!AC4</f>
        <v>6.1782366631093044E-2</v>
      </c>
      <c r="F85" s="99">
        <f>'Table 8.25'!AE4</f>
        <v>8.7683249693760512E-2</v>
      </c>
      <c r="G85" s="100">
        <f>'Table 8.25'!AE4</f>
        <v>8.7683249693760512E-2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5223</v>
      </c>
      <c r="Y85" s="129">
        <v>5385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8.25'!AA5</f>
        <v>41,304</v>
      </c>
      <c r="D86" s="99">
        <f>'Table 8.25'!AC5</f>
        <v>6.7341981497751835E-2</v>
      </c>
      <c r="E86" s="100">
        <f>'Table 8.25'!AC5</f>
        <v>6.7341981497751835E-2</v>
      </c>
      <c r="F86" s="99">
        <f>'Table 8.25'!AE5</f>
        <v>7.0606531881804102E-2</v>
      </c>
      <c r="G86" s="100">
        <f>'Table 8.25'!AE5</f>
        <v>7.0606531881804102E-2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1649</v>
      </c>
      <c r="Y86" s="129">
        <v>1832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8.25'!AA6</f>
        <v>41,274</v>
      </c>
      <c r="D87" s="99">
        <f>'Table 8.25'!AC6</f>
        <v>5.6276391554702432E-2</v>
      </c>
      <c r="E87" s="100">
        <f>'Table 8.25'!AC6</f>
        <v>5.6276391554702432E-2</v>
      </c>
      <c r="F87" s="99">
        <f>'Table 8.25'!AE6</f>
        <v>0.10532658471920953</v>
      </c>
      <c r="G87" s="100">
        <f>'Table 8.25'!AE6</f>
        <v>0.10532658471920953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1325</v>
      </c>
      <c r="Y87" s="129">
        <v>1402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8.25'!AA7</f>
        <v>58,193</v>
      </c>
      <c r="D88" s="99">
        <f>'Table 8.25'!AC7</f>
        <v>3.9717705913882462E-2</v>
      </c>
      <c r="E88" s="100">
        <f>'Table 8.25'!AC7</f>
        <v>3.9717705913882462E-2</v>
      </c>
      <c r="F88" s="99">
        <f>'Table 8.25'!AE7</f>
        <v>7.8147290412227788E-2</v>
      </c>
      <c r="G88" s="100">
        <f>'Table 8.25'!AE7</f>
        <v>7.8147290412227788E-2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1595</v>
      </c>
      <c r="Y88" s="129">
        <v>1663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8.25'!AA37</f>
        <v>48,216</v>
      </c>
      <c r="D89" s="99">
        <f>'Table 8.25'!AC37</f>
        <v>2.2999236187728034E-2</v>
      </c>
      <c r="E89" s="100">
        <f>'Table 8.25'!AC37</f>
        <v>2.2999236187728034E-2</v>
      </c>
      <c r="F89" s="99">
        <f>'Table 8.25'!AE37</f>
        <v>5.5840231244251637E-2</v>
      </c>
      <c r="G89" s="100">
        <f>'Table 8.25'!AE37</f>
        <v>5.5840231244251637E-2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2448</v>
      </c>
      <c r="Y89" s="129">
        <v>2514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8.25'!AA38</f>
        <v>9,977</v>
      </c>
      <c r="D90" s="99">
        <f>'Table 8.25'!AC38</f>
        <v>0.12900305533552103</v>
      </c>
      <c r="E90" s="100">
        <f>'Table 8.25'!AC38</f>
        <v>0.12900305533552103</v>
      </c>
      <c r="F90" s="99">
        <f>'Table 8.25'!AE38</f>
        <v>0.20045722536397537</v>
      </c>
      <c r="G90" s="100">
        <f>'Table 8.25'!AE38</f>
        <v>0.20045722536397537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3679</v>
      </c>
      <c r="Y90" s="129">
        <v>4002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8.25'!AA114</f>
        <v>4,231</v>
      </c>
      <c r="D91" s="99">
        <f>'Table 8.25'!AC114</f>
        <v>0.17593107281823239</v>
      </c>
      <c r="E91" s="100">
        <f>'Table 8.25'!AC114</f>
        <v>0.17593107281823239</v>
      </c>
      <c r="F91" s="99">
        <f>'Table 8.25'!AE114</f>
        <v>0.22177302916546338</v>
      </c>
      <c r="G91" s="100">
        <f>'Table 8.25'!AE114</f>
        <v>0.22177302916546338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28517</v>
      </c>
      <c r="Y91" s="129">
        <v>29594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8.25'!AA115</f>
        <v>5,746</v>
      </c>
      <c r="D92" s="99">
        <f>'Table 8.25'!AC115</f>
        <v>9.6564885496183139E-2</v>
      </c>
      <c r="E92" s="100">
        <f>'Table 8.25'!AC115</f>
        <v>9.6564885496183139E-2</v>
      </c>
      <c r="F92" s="99">
        <f>'Table 8.25'!AE115</f>
        <v>0.18547555188776554</v>
      </c>
      <c r="G92" s="100">
        <f>'Table 8.25'!AE115</f>
        <v>0.18547555188776554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8.25'!AA8</f>
        <v>$38,655</v>
      </c>
      <c r="D93" s="99">
        <f>'Table 8.25'!AC8</f>
        <v>1.1858017904821772E-2</v>
      </c>
      <c r="E93" s="100">
        <f>'Table 8.25'!AC8</f>
        <v>1.1858017904821772E-2</v>
      </c>
      <c r="F93" s="99">
        <f>'Table 8.25'!AE8</f>
        <v>0.15288361079985457</v>
      </c>
      <c r="G93" s="100">
        <f>'Table 8.25'!AE8</f>
        <v>0.15288361079985457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1928</v>
      </c>
      <c r="Y93" s="129">
        <v>2120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8.25'!AA9</f>
        <v>$2,921.1 mil</v>
      </c>
      <c r="D94" s="99">
        <f>'Table 8.25'!AC9</f>
        <v>6.9804484328907845E-2</v>
      </c>
      <c r="E94" s="100">
        <f>'Table 8.25'!AC9</f>
        <v>6.9804484328907845E-2</v>
      </c>
      <c r="F94" s="99">
        <f>'Table 8.25'!AE9</f>
        <v>0.25096068419037465</v>
      </c>
      <c r="G94" s="100">
        <f>'Table 8.25'!AE9</f>
        <v>0.25096068419037465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6252</v>
      </c>
      <c r="Y94" s="129">
        <v>6471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926</v>
      </c>
      <c r="Y95" s="129">
        <v>979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3759</v>
      </c>
      <c r="Y96" s="129">
        <v>4123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4561</v>
      </c>
      <c r="Y97" s="129">
        <v>4951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2985</v>
      </c>
      <c r="Y98" s="129">
        <v>3035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234</v>
      </c>
      <c r="Y99" s="129">
        <v>257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1980</v>
      </c>
      <c r="Y100" s="129">
        <v>2126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27453</v>
      </c>
      <c r="Y101" s="129">
        <v>28599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54546</v>
      </c>
      <c r="Y104" s="127">
        <v>59744</v>
      </c>
      <c r="Z104" s="127"/>
      <c r="AA104" s="127" t="str">
        <f>TEXT(Y104,"###,###")</f>
        <v>59,744</v>
      </c>
      <c r="AB104" s="127"/>
      <c r="AC104" s="127">
        <f>Y104/($Y$4)*100</f>
        <v>72.348567415050013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16355</v>
      </c>
      <c r="Y105" s="127">
        <v>16994</v>
      </c>
      <c r="Z105" s="127"/>
      <c r="AA105" s="127" t="str">
        <f>TEXT(Y105,"###,###")</f>
        <v>16,994</v>
      </c>
      <c r="AB105" s="127"/>
      <c r="AC105" s="127">
        <f>Y105/($Y$4)*100</f>
        <v>20.57933105669791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70901</v>
      </c>
      <c r="Y106" s="127">
        <v>76738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10012</v>
      </c>
      <c r="Y108" s="127">
        <v>11501</v>
      </c>
      <c r="Z108" s="127"/>
      <c r="AA108" s="127" t="str">
        <f>TEXT(Y108,"###,###")</f>
        <v>11,501</v>
      </c>
      <c r="AB108" s="127"/>
      <c r="AC108" s="127">
        <f>Y108/($Y$4)*100</f>
        <v>13.927438300758071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11987</v>
      </c>
      <c r="Y109" s="127">
        <v>12576</v>
      </c>
      <c r="Z109" s="127"/>
      <c r="AA109" s="127" t="str">
        <f>TEXT(Y109,"###,###")</f>
        <v>12,576</v>
      </c>
      <c r="AB109" s="127"/>
      <c r="AC109" s="127">
        <f t="shared" ref="AC109:AC111" si="3">Y109/($Y$4)*100</f>
        <v>15.22923781152365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17874</v>
      </c>
      <c r="Y110" s="127">
        <v>19324</v>
      </c>
      <c r="Z110" s="127"/>
      <c r="AA110" s="127" t="str">
        <f>TEXT(Y110,"###,###")</f>
        <v>19,324</v>
      </c>
      <c r="AB110" s="127"/>
      <c r="AC110" s="127">
        <f t="shared" si="3"/>
        <v>23.400905810264234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31028</v>
      </c>
      <c r="Y111" s="127">
        <v>33337</v>
      </c>
      <c r="Z111" s="127"/>
      <c r="AA111" s="127" t="str">
        <f>TEXT(Y111,"###,###")</f>
        <v>33,337</v>
      </c>
      <c r="AB111" s="127"/>
      <c r="AC111" s="127">
        <f t="shared" si="3"/>
        <v>40.370316549201966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77773</v>
      </c>
      <c r="Y112" s="127">
        <v>82578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3463</v>
      </c>
      <c r="U114" s="127">
        <v>3707</v>
      </c>
      <c r="V114" s="127">
        <v>3646</v>
      </c>
      <c r="W114" s="127">
        <v>3888</v>
      </c>
      <c r="X114" s="127">
        <v>3598</v>
      </c>
      <c r="Y114" s="127">
        <v>4231</v>
      </c>
      <c r="Z114" s="127"/>
      <c r="AA114" s="127" t="str">
        <f>TEXT(Y114,"###,###")</f>
        <v>4,231</v>
      </c>
      <c r="AB114" s="127"/>
      <c r="AC114" s="127">
        <f>Y114/X114-1</f>
        <v>0.17593107281823239</v>
      </c>
      <c r="AD114" s="127"/>
      <c r="AE114" s="127">
        <f>Y114/T114-1</f>
        <v>0.22177302916546338</v>
      </c>
      <c r="AF114" s="127"/>
    </row>
    <row r="115" spans="19:32" x14ac:dyDescent="0.25">
      <c r="S115" s="127" t="s">
        <v>104</v>
      </c>
      <c r="T115" s="127">
        <v>4847</v>
      </c>
      <c r="U115" s="127">
        <v>4851</v>
      </c>
      <c r="V115" s="127">
        <v>5057</v>
      </c>
      <c r="W115" s="127">
        <v>5240</v>
      </c>
      <c r="X115" s="127">
        <v>5240</v>
      </c>
      <c r="Y115" s="127">
        <v>5746</v>
      </c>
      <c r="Z115" s="127"/>
      <c r="AA115" s="127" t="str">
        <f>TEXT(Y115,"###,###")</f>
        <v>5,746</v>
      </c>
      <c r="AB115" s="127"/>
      <c r="AC115" s="127">
        <f>Y115/X115-1</f>
        <v>9.6564885496183139E-2</v>
      </c>
      <c r="AD115" s="127"/>
      <c r="AE115" s="127">
        <f>Y115/T115-1</f>
        <v>0.18547555188776554</v>
      </c>
      <c r="AF115" s="127"/>
    </row>
    <row r="116" spans="19:32" x14ac:dyDescent="0.25">
      <c r="S116" s="127" t="s">
        <v>56</v>
      </c>
      <c r="T116" s="127">
        <v>8310</v>
      </c>
      <c r="U116" s="127">
        <v>8558</v>
      </c>
      <c r="V116" s="127">
        <v>8703</v>
      </c>
      <c r="W116" s="127">
        <v>9128</v>
      </c>
      <c r="X116" s="127">
        <v>8838</v>
      </c>
      <c r="Y116" s="127">
        <v>9977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39.590000000000003</v>
      </c>
      <c r="V118" s="127">
        <v>37.83</v>
      </c>
      <c r="W118" s="127">
        <v>39.93</v>
      </c>
      <c r="X118" s="127">
        <v>40.97</v>
      </c>
      <c r="Y118" s="127">
        <v>41.03</v>
      </c>
      <c r="Z118" s="127"/>
      <c r="AA118" s="127" t="str">
        <f>TEXT(Y118,"##.0")</f>
        <v>41.0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46892</v>
      </c>
      <c r="V120" s="127">
        <v>47027</v>
      </c>
      <c r="W120" s="127">
        <v>47655</v>
      </c>
      <c r="X120" s="127">
        <v>48522</v>
      </c>
      <c r="Y120" s="127">
        <v>50484</v>
      </c>
      <c r="Z120" s="127"/>
      <c r="AA120" s="127" t="str">
        <f>TEXT(Y120,"###,###")</f>
        <v>50,484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4022</v>
      </c>
      <c r="V121" s="127">
        <v>3956</v>
      </c>
      <c r="W121" s="127">
        <v>3925</v>
      </c>
      <c r="X121" s="127">
        <v>3824</v>
      </c>
      <c r="Y121" s="127">
        <v>3972</v>
      </c>
      <c r="Z121" s="127"/>
      <c r="AA121" s="127" t="str">
        <f t="shared" ref="AA121:AA128" si="4">TEXT(Y121,"###,###")</f>
        <v>3,972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3556</v>
      </c>
      <c r="V122" s="127">
        <v>3501</v>
      </c>
      <c r="W122" s="127">
        <v>3516</v>
      </c>
      <c r="X122" s="127">
        <v>3627</v>
      </c>
      <c r="Y122" s="127">
        <v>3737</v>
      </c>
      <c r="Z122" s="127"/>
      <c r="AA122" s="127" t="str">
        <f t="shared" si="4"/>
        <v>3,737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50448</v>
      </c>
      <c r="V124" s="127">
        <v>50528</v>
      </c>
      <c r="W124" s="127">
        <v>51171</v>
      </c>
      <c r="X124" s="127">
        <v>52149</v>
      </c>
      <c r="Y124" s="127">
        <v>54221</v>
      </c>
      <c r="Z124" s="127"/>
      <c r="AA124" s="127" t="str">
        <f t="shared" si="4"/>
        <v>54,221</v>
      </c>
      <c r="AB124" s="127"/>
      <c r="AC124" s="127">
        <f>Y124/$Y$7*100</f>
        <v>93.174436787929821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7578</v>
      </c>
      <c r="V125" s="127">
        <v>7457</v>
      </c>
      <c r="W125" s="127">
        <v>7441</v>
      </c>
      <c r="X125" s="127">
        <v>7451</v>
      </c>
      <c r="Y125" s="127">
        <v>7709</v>
      </c>
      <c r="Z125" s="127"/>
      <c r="AA125" s="127" t="str">
        <f t="shared" si="4"/>
        <v>7,709</v>
      </c>
      <c r="AB125" s="127"/>
      <c r="AC125" s="127">
        <f>Y125/$Y$7*100</f>
        <v>13.247297784956954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28055</v>
      </c>
      <c r="V127" s="127">
        <v>28031</v>
      </c>
      <c r="W127" s="127">
        <v>28243</v>
      </c>
      <c r="X127" s="127">
        <v>28517</v>
      </c>
      <c r="Y127" s="127">
        <v>29594</v>
      </c>
      <c r="Z127" s="127"/>
      <c r="AA127" s="127" t="str">
        <f t="shared" si="4"/>
        <v>29,594</v>
      </c>
      <c r="AB127" s="127"/>
      <c r="AC127" s="127">
        <f>Y127/$Y$7*100</f>
        <v>50.85491382124998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26410</v>
      </c>
      <c r="V128" s="127">
        <v>26457</v>
      </c>
      <c r="W128" s="127">
        <v>26859</v>
      </c>
      <c r="X128" s="127">
        <v>27453</v>
      </c>
      <c r="Y128" s="127">
        <v>28599</v>
      </c>
      <c r="Z128" s="127"/>
      <c r="AA128" s="127" t="str">
        <f t="shared" si="4"/>
        <v>28,599</v>
      </c>
      <c r="AB128" s="127"/>
      <c r="AC128" s="127">
        <f>Y128/$Y$7*100</f>
        <v>49.14508617875002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072D6E3C-5E39-45C2-9BC6-3D115F0A66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EC0BF0BC-5E87-4970-97E0-7B3A69C5D5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DBB84285-FB17-4844-9FA6-19D95B133C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8939D80D-233A-442D-94D2-95637D1522F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Greater Dandenong</v>
      </c>
      <c r="T1" s="127"/>
      <c r="U1" s="127"/>
      <c r="V1" s="127"/>
      <c r="W1" s="127"/>
      <c r="X1" s="127"/>
      <c r="Y1" s="127" t="str">
        <f>Y3</f>
        <v>8.26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137</v>
      </c>
      <c r="V3" s="127"/>
      <c r="W3" s="127"/>
      <c r="X3" s="127"/>
      <c r="Y3" s="127" t="s">
        <v>239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8.26'!$Y$3&amp;" "&amp;'Table 8.26'!$U$3&amp;", "&amp;'State data for spotlight'!$C$3&amp;", "&amp;'Table 8.26'!$Y$2</f>
        <v>Table 8.26 Greater Dandenong,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98598</v>
      </c>
      <c r="U4" s="129">
        <v>98407</v>
      </c>
      <c r="V4" s="129">
        <v>98039</v>
      </c>
      <c r="W4" s="129">
        <v>100993</v>
      </c>
      <c r="X4" s="129">
        <v>105485</v>
      </c>
      <c r="Y4" s="129">
        <v>112197</v>
      </c>
      <c r="Z4" s="127"/>
      <c r="AA4" s="127" t="str">
        <f>TEXT(Y4,"###,###")</f>
        <v>112,197</v>
      </c>
      <c r="AB4" s="127"/>
      <c r="AC4" s="127">
        <f t="shared" ref="AC4:AC9" si="0">Y4/X4-1</f>
        <v>6.3629899985780058E-2</v>
      </c>
      <c r="AD4" s="127"/>
      <c r="AE4" s="127">
        <f>Y4/T4-1</f>
        <v>0.1379236901357026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57265</v>
      </c>
      <c r="U5" s="129">
        <v>56868</v>
      </c>
      <c r="V5" s="129">
        <v>56513</v>
      </c>
      <c r="W5" s="129">
        <v>58124</v>
      </c>
      <c r="X5" s="129">
        <v>60927</v>
      </c>
      <c r="Y5" s="129">
        <v>64985</v>
      </c>
      <c r="Z5" s="127"/>
      <c r="AA5" s="127" t="str">
        <f>TEXT(Y5,"###,###")</f>
        <v>64,985</v>
      </c>
      <c r="AB5" s="127"/>
      <c r="AC5" s="127">
        <f t="shared" si="0"/>
        <v>6.6604296945524943E-2</v>
      </c>
      <c r="AD5" s="127"/>
      <c r="AE5" s="127">
        <f t="shared" ref="AE5:AE9" si="1">Y5/T5-1</f>
        <v>0.13481183969265698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41333</v>
      </c>
      <c r="U6" s="129">
        <v>41538</v>
      </c>
      <c r="V6" s="129">
        <v>41526</v>
      </c>
      <c r="W6" s="129">
        <v>42869</v>
      </c>
      <c r="X6" s="129">
        <v>44558</v>
      </c>
      <c r="Y6" s="129">
        <v>47212</v>
      </c>
      <c r="Z6" s="127"/>
      <c r="AA6" s="127" t="str">
        <f>TEXT(Y6,"###,###")</f>
        <v>47,212</v>
      </c>
      <c r="AB6" s="127"/>
      <c r="AC6" s="127">
        <f t="shared" si="0"/>
        <v>5.9562817002558388E-2</v>
      </c>
      <c r="AD6" s="127"/>
      <c r="AE6" s="127">
        <f t="shared" si="1"/>
        <v>0.1422350180243388</v>
      </c>
      <c r="AF6" s="127"/>
    </row>
    <row r="7" spans="1:32" ht="16.5" customHeight="1" thickBot="1" x14ac:dyDescent="0.3">
      <c r="A7" s="46" t="str">
        <f>"QUICK STATS for "&amp;'Table 8.26'!Y2&amp;"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71813</v>
      </c>
      <c r="U7" s="129">
        <v>71847</v>
      </c>
      <c r="V7" s="129">
        <v>72141</v>
      </c>
      <c r="W7" s="129">
        <v>73685</v>
      </c>
      <c r="X7" s="129">
        <v>76711</v>
      </c>
      <c r="Y7" s="129">
        <v>79659</v>
      </c>
      <c r="Z7" s="127"/>
      <c r="AA7" s="127" t="str">
        <f>TEXT(Y7,"###,###")</f>
        <v>79,659</v>
      </c>
      <c r="AB7" s="127"/>
      <c r="AC7" s="127">
        <f t="shared" si="0"/>
        <v>3.8429951375943405E-2</v>
      </c>
      <c r="AD7" s="127"/>
      <c r="AE7" s="127">
        <f t="shared" si="1"/>
        <v>0.10925598429253758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112,197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8.26'!AA7</f>
        <v>79,659</v>
      </c>
      <c r="P8" s="51"/>
      <c r="S8" s="127" t="s">
        <v>96</v>
      </c>
      <c r="T8" s="127">
        <v>34618.550000000003</v>
      </c>
      <c r="U8" s="127">
        <v>35418.68</v>
      </c>
      <c r="V8" s="127">
        <v>35764</v>
      </c>
      <c r="W8" s="127">
        <v>37434</v>
      </c>
      <c r="X8" s="127">
        <v>38356.9</v>
      </c>
      <c r="Y8" s="127">
        <v>38438</v>
      </c>
      <c r="Z8" s="127"/>
      <c r="AA8" s="127" t="str">
        <f>TEXT(Y8,"$###,###")</f>
        <v>$38,438</v>
      </c>
      <c r="AB8" s="127"/>
      <c r="AC8" s="127">
        <f t="shared" si="0"/>
        <v>2.1143523068860581E-3</v>
      </c>
      <c r="AD8" s="127"/>
      <c r="AE8" s="127">
        <f t="shared" si="1"/>
        <v>0.1103295776397335</v>
      </c>
      <c r="AF8" s="127"/>
    </row>
    <row r="9" spans="1:32" x14ac:dyDescent="0.25">
      <c r="A9" s="55" t="s">
        <v>17</v>
      </c>
      <c r="B9" s="56"/>
      <c r="C9" s="57"/>
      <c r="D9" s="58">
        <f>'Table 8.26'!AC104</f>
        <v>81.900585577154473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57.522690468120366</v>
      </c>
      <c r="P9" s="59" t="s">
        <v>97</v>
      </c>
      <c r="S9" s="127" t="s">
        <v>9</v>
      </c>
      <c r="T9" s="127">
        <v>2789329593</v>
      </c>
      <c r="U9" s="127">
        <v>2856353575</v>
      </c>
      <c r="V9" s="127">
        <v>2929310616</v>
      </c>
      <c r="W9" s="127">
        <v>3085562154</v>
      </c>
      <c r="X9" s="127">
        <v>3302972129</v>
      </c>
      <c r="Y9" s="127">
        <v>3509052131</v>
      </c>
      <c r="Z9" s="127"/>
      <c r="AA9" s="127" t="str">
        <f>TEXT(Y9/1000000,"$#,###.0")&amp;" mil"</f>
        <v>$3,509.1 mil</v>
      </c>
      <c r="AB9" s="127"/>
      <c r="AC9" s="127">
        <f t="shared" si="0"/>
        <v>6.2392292139138439E-2</v>
      </c>
      <c r="AD9" s="127"/>
      <c r="AE9" s="127">
        <f t="shared" si="1"/>
        <v>0.2580270685135917</v>
      </c>
      <c r="AF9" s="127"/>
    </row>
    <row r="10" spans="1:32" x14ac:dyDescent="0.25">
      <c r="A10" s="55" t="s">
        <v>20</v>
      </c>
      <c r="B10" s="56"/>
      <c r="C10" s="57"/>
      <c r="D10" s="58">
        <f>'Table 8.26'!AC105</f>
        <v>8.9057639687335666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42.477309531879634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91.149775919858399</v>
      </c>
      <c r="P11" s="59" t="s">
        <v>97</v>
      </c>
      <c r="S11" s="127" t="s">
        <v>32</v>
      </c>
      <c r="T11" s="129">
        <v>88541</v>
      </c>
      <c r="U11" s="129">
        <v>88126</v>
      </c>
      <c r="V11" s="129">
        <v>87637</v>
      </c>
      <c r="W11" s="129">
        <v>90251</v>
      </c>
      <c r="X11" s="129">
        <v>93589</v>
      </c>
      <c r="Y11" s="129">
        <v>99299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8.26'!AC108</f>
        <v>14.728557804575878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16.191516338392397</v>
      </c>
      <c r="P12" s="59" t="s">
        <v>97</v>
      </c>
      <c r="S12" s="127" t="s">
        <v>33</v>
      </c>
      <c r="T12" s="129">
        <v>10057</v>
      </c>
      <c r="U12" s="129">
        <v>10281</v>
      </c>
      <c r="V12" s="129">
        <v>10402</v>
      </c>
      <c r="W12" s="129">
        <v>10742</v>
      </c>
      <c r="X12" s="129">
        <v>11896</v>
      </c>
      <c r="Y12" s="129">
        <v>12898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8.26'!AC109</f>
        <v>14.040482365838658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8.26'!AA118</f>
        <v>38.4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8.26'!AC110</f>
        <v>25.212795351034341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15.362984722379142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8.26'!AC111</f>
        <v>36.824514024439161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84.637015277620861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1610</v>
      </c>
      <c r="Z15" s="127"/>
      <c r="AA15" s="130">
        <f t="shared" ref="AA15:AA34" si="2">IF(Y15="np",0,Y15/$Y$34)</f>
        <v>1.4349759797499043E-2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84</v>
      </c>
      <c r="Z16" s="127"/>
      <c r="AA16" s="130">
        <f t="shared" si="2"/>
        <v>7.4868311986951523E-4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14329</v>
      </c>
      <c r="Z17" s="127"/>
      <c r="AA17" s="130">
        <f t="shared" si="2"/>
        <v>0.12771286219774147</v>
      </c>
      <c r="AB17" s="127"/>
      <c r="AC17" s="127"/>
      <c r="AD17" s="127"/>
      <c r="AE17" s="127"/>
      <c r="AF17" s="127"/>
    </row>
    <row r="18" spans="1:32" x14ac:dyDescent="0.25">
      <c r="A18" s="85" t="str">
        <f>'Table 8.26'!$S$1&amp;" ("&amp;'Table 8.26'!$T$2&amp;" to "&amp;'Table 8.26'!$Y$2&amp;")"</f>
        <v>Greater Dandenong (2011-12 to 2016-17)</v>
      </c>
      <c r="B18" s="85"/>
      <c r="C18" s="85"/>
      <c r="D18" s="85"/>
      <c r="E18" s="85"/>
      <c r="F18" s="85"/>
      <c r="G18" s="85" t="str">
        <f>'Table 8.26'!$S$1&amp;" ("&amp;'Table 8.26'!$T$2&amp;" to "&amp;'Table 8.26'!$Y$2&amp;")"</f>
        <v>Greater Dandenong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729</v>
      </c>
      <c r="Z18" s="127"/>
      <c r="AA18" s="130">
        <f t="shared" si="2"/>
        <v>6.4974999331532928E-3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5413</v>
      </c>
      <c r="Z19" s="127"/>
      <c r="AA19" s="130">
        <f t="shared" si="2"/>
        <v>4.8245496760162924E-2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6202</v>
      </c>
      <c r="Z20" s="127"/>
      <c r="AA20" s="130">
        <f t="shared" si="2"/>
        <v>5.5277770350365872E-2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10375</v>
      </c>
      <c r="Z21" s="127"/>
      <c r="AA21" s="130">
        <f t="shared" si="2"/>
        <v>9.2471278198169291E-2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7630</v>
      </c>
      <c r="Z22" s="127"/>
      <c r="AA22" s="130">
        <f t="shared" si="2"/>
        <v>6.8005383388147628E-2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4120</v>
      </c>
      <c r="Z23" s="127"/>
      <c r="AA23" s="130">
        <f t="shared" si="2"/>
        <v>3.6721124450742888E-2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1205</v>
      </c>
      <c r="Z24" s="127"/>
      <c r="AA24" s="130">
        <f t="shared" si="2"/>
        <v>1.0740037612413879E-2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3964</v>
      </c>
      <c r="Z25" s="127"/>
      <c r="AA25" s="130">
        <f t="shared" si="2"/>
        <v>3.5330712942413793E-2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1375</v>
      </c>
      <c r="Z26" s="127"/>
      <c r="AA26" s="130">
        <f t="shared" si="2"/>
        <v>1.2255229640721231E-2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5598</v>
      </c>
      <c r="Z27" s="127"/>
      <c r="AA27" s="130">
        <f t="shared" si="2"/>
        <v>4.9894382202732693E-2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15462</v>
      </c>
      <c r="Z28" s="127"/>
      <c r="AA28" s="130">
        <f t="shared" si="2"/>
        <v>0.13781117142169577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3123</v>
      </c>
      <c r="Z29" s="127"/>
      <c r="AA29" s="130">
        <f t="shared" si="2"/>
        <v>2.7834968849434476E-2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4428</v>
      </c>
      <c r="Z30" s="127"/>
      <c r="AA30" s="130">
        <f t="shared" si="2"/>
        <v>3.9466295890264444E-2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8.26'!Y2&amp;")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10486</v>
      </c>
      <c r="Z31" s="127"/>
      <c r="AA31" s="130">
        <f t="shared" si="2"/>
        <v>9.3460609463711153E-2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1212</v>
      </c>
      <c r="Z32" s="127"/>
      <c r="AA32" s="130">
        <f t="shared" si="2"/>
        <v>1.0802427872403006E-2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3999</v>
      </c>
      <c r="Z33" s="127"/>
      <c r="AA33" s="130">
        <f t="shared" si="2"/>
        <v>3.5642664242359422E-2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112197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61669</v>
      </c>
      <c r="U37" s="127">
        <v>61439</v>
      </c>
      <c r="V37" s="127">
        <v>61829</v>
      </c>
      <c r="W37" s="127">
        <v>63192</v>
      </c>
      <c r="X37" s="127">
        <v>65881</v>
      </c>
      <c r="Y37" s="127">
        <v>67421</v>
      </c>
      <c r="Z37" s="127"/>
      <c r="AA37" s="127" t="str">
        <f>TEXT(Y37,"###,###")</f>
        <v>67,421</v>
      </c>
      <c r="AB37" s="127"/>
      <c r="AC37" s="127">
        <f>Y37/X37-1</f>
        <v>2.3375480032179263E-2</v>
      </c>
      <c r="AD37" s="127"/>
      <c r="AE37" s="127">
        <f>Y37/T37-1</f>
        <v>9.3272146459323135E-2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10144</v>
      </c>
      <c r="U38" s="127">
        <v>10408</v>
      </c>
      <c r="V38" s="127">
        <v>10312</v>
      </c>
      <c r="W38" s="127">
        <v>10493</v>
      </c>
      <c r="X38" s="127">
        <v>10830</v>
      </c>
      <c r="Y38" s="127">
        <v>12238</v>
      </c>
      <c r="Z38" s="127"/>
      <c r="AA38" s="127" t="str">
        <f>TEXT(Y38,"###,###")</f>
        <v>12,238</v>
      </c>
      <c r="AB38" s="127"/>
      <c r="AC38" s="127">
        <f>Y38/X38-1</f>
        <v>0.13000923361034156</v>
      </c>
      <c r="AD38" s="127"/>
      <c r="AE38" s="127">
        <f>Y38/T38-1</f>
        <v>0.20642744479495279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71813</v>
      </c>
      <c r="U40" s="127">
        <v>71847</v>
      </c>
      <c r="V40" s="127">
        <v>72141</v>
      </c>
      <c r="W40" s="127">
        <v>73685</v>
      </c>
      <c r="X40" s="127">
        <v>76711</v>
      </c>
      <c r="Y40" s="127">
        <v>79659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84.637015277620861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15.362984722379142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16</v>
      </c>
      <c r="Y44" s="129">
        <v>7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525</v>
      </c>
      <c r="Y45" s="129">
        <v>586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3182</v>
      </c>
      <c r="Y46" s="129">
        <v>3172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7233</v>
      </c>
      <c r="Y47" s="129">
        <v>7975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9757</v>
      </c>
      <c r="Y48" s="129">
        <v>10709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8.26'!S1&amp;" ("&amp;'Table 8.26'!Y2&amp;") *"</f>
        <v>Number of jobs by age and sex of job holders in Greater Dandenong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9892</v>
      </c>
      <c r="Y49" s="129">
        <v>10323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7370</v>
      </c>
      <c r="Y50" s="129">
        <v>8018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5682</v>
      </c>
      <c r="Y51" s="129">
        <v>5966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4994</v>
      </c>
      <c r="Y52" s="129">
        <v>5340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4296</v>
      </c>
      <c r="Y53" s="129">
        <v>4528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3604</v>
      </c>
      <c r="Y54" s="129">
        <v>3787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2501</v>
      </c>
      <c r="Y55" s="129">
        <v>2610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1209</v>
      </c>
      <c r="Y56" s="129">
        <v>1209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388</v>
      </c>
      <c r="Y57" s="129">
        <v>459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150</v>
      </c>
      <c r="Y58" s="129">
        <v>159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93</v>
      </c>
      <c r="Y59" s="129">
        <v>94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46</v>
      </c>
      <c r="Y60" s="129">
        <v>43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60927</v>
      </c>
      <c r="Y61" s="129">
        <v>64985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13</v>
      </c>
      <c r="Y63" s="129">
        <v>8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8.26'!S1&amp;" ("&amp;'Table 8.26'!Y2&amp;") *"</f>
        <v>Number of employed persons per occupation of main job by sex in Greater Dandenong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680</v>
      </c>
      <c r="Y64" s="129">
        <v>684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2278</v>
      </c>
      <c r="Y65" s="129">
        <v>2486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5185</v>
      </c>
      <c r="Y66" s="129">
        <v>5575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7416</v>
      </c>
      <c r="Y67" s="129">
        <v>8087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6750</v>
      </c>
      <c r="Y68" s="129">
        <v>7185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4759</v>
      </c>
      <c r="Y69" s="129">
        <v>5020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4279</v>
      </c>
      <c r="Y70" s="129">
        <v>4335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3779</v>
      </c>
      <c r="Y71" s="129">
        <v>4120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3432</v>
      </c>
      <c r="Y72" s="129">
        <v>3572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2839</v>
      </c>
      <c r="Y73" s="129">
        <v>2871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1863</v>
      </c>
      <c r="Y74" s="129">
        <v>1915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804</v>
      </c>
      <c r="Y75" s="129">
        <v>826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226</v>
      </c>
      <c r="Y76" s="129">
        <v>259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125</v>
      </c>
      <c r="Y77" s="129">
        <v>138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64</v>
      </c>
      <c r="Y78" s="129">
        <v>57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62</v>
      </c>
      <c r="Y79" s="129">
        <v>74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44558</v>
      </c>
      <c r="Y80" s="129">
        <v>47212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8.26'!S1</f>
        <v>Greater Dandenong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3234</v>
      </c>
      <c r="Y83" s="129">
        <v>3477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4263</v>
      </c>
      <c r="Y84" s="129">
        <v>4560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8.26'!AA4</f>
        <v>112,197</v>
      </c>
      <c r="D85" s="99">
        <f>'Table 8.26'!AC4</f>
        <v>6.3629899985780058E-2</v>
      </c>
      <c r="E85" s="100">
        <f>'Table 8.26'!AC4</f>
        <v>6.3629899985780058E-2</v>
      </c>
      <c r="F85" s="99">
        <f>'Table 8.26'!AE4</f>
        <v>0.1379236901357026</v>
      </c>
      <c r="G85" s="100">
        <f>'Table 8.26'!AE4</f>
        <v>0.1379236901357026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6584</v>
      </c>
      <c r="Y85" s="129">
        <v>6834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8.26'!AA5</f>
        <v>64,985</v>
      </c>
      <c r="D86" s="99">
        <f>'Table 8.26'!AC5</f>
        <v>6.6604296945524943E-2</v>
      </c>
      <c r="E86" s="100">
        <f>'Table 8.26'!AC5</f>
        <v>6.6604296945524943E-2</v>
      </c>
      <c r="F86" s="99">
        <f>'Table 8.26'!AE5</f>
        <v>0.13481183969265698</v>
      </c>
      <c r="G86" s="100">
        <f>'Table 8.26'!AE5</f>
        <v>0.13481183969265698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1817</v>
      </c>
      <c r="Y86" s="129">
        <v>1908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8.26'!AA6</f>
        <v>47,212</v>
      </c>
      <c r="D87" s="99">
        <f>'Table 8.26'!AC6</f>
        <v>5.9562817002558388E-2</v>
      </c>
      <c r="E87" s="100">
        <f>'Table 8.26'!AC6</f>
        <v>5.9562817002558388E-2</v>
      </c>
      <c r="F87" s="99">
        <f>'Table 8.26'!AE6</f>
        <v>0.1422350180243388</v>
      </c>
      <c r="G87" s="100">
        <f>'Table 8.26'!AE6</f>
        <v>0.1422350180243388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2118</v>
      </c>
      <c r="Y87" s="129">
        <v>2306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8.26'!AA7</f>
        <v>79,659</v>
      </c>
      <c r="D88" s="99">
        <f>'Table 8.26'!AC7</f>
        <v>3.8429951375943405E-2</v>
      </c>
      <c r="E88" s="100">
        <f>'Table 8.26'!AC7</f>
        <v>3.8429951375943405E-2</v>
      </c>
      <c r="F88" s="99">
        <f>'Table 8.26'!AE7</f>
        <v>0.10925598429253758</v>
      </c>
      <c r="G88" s="100">
        <f>'Table 8.26'!AE7</f>
        <v>0.10925598429253758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2186</v>
      </c>
      <c r="Y88" s="129">
        <v>2237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8.26'!AA37</f>
        <v>67,421</v>
      </c>
      <c r="D89" s="99">
        <f>'Table 8.26'!AC37</f>
        <v>2.3375480032179263E-2</v>
      </c>
      <c r="E89" s="100">
        <f>'Table 8.26'!AC37</f>
        <v>2.3375480032179263E-2</v>
      </c>
      <c r="F89" s="99">
        <f>'Table 8.26'!AE37</f>
        <v>9.3272146459323135E-2</v>
      </c>
      <c r="G89" s="100">
        <f>'Table 8.26'!AE37</f>
        <v>9.3272146459323135E-2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5156</v>
      </c>
      <c r="Y89" s="129">
        <v>5331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8.26'!AA38</f>
        <v>12,238</v>
      </c>
      <c r="D90" s="99">
        <f>'Table 8.26'!AC38</f>
        <v>0.13000923361034156</v>
      </c>
      <c r="E90" s="100">
        <f>'Table 8.26'!AC38</f>
        <v>0.13000923361034156</v>
      </c>
      <c r="F90" s="99">
        <f>'Table 8.26'!AE38</f>
        <v>0.20642744479495279</v>
      </c>
      <c r="G90" s="100">
        <f>'Table 8.26'!AE38</f>
        <v>0.20642744479495279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8406</v>
      </c>
      <c r="Y90" s="129">
        <v>8658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8.26'!AA114</f>
        <v>6,485</v>
      </c>
      <c r="D91" s="99">
        <f>'Table 8.26'!AC114</f>
        <v>0.13156517187227368</v>
      </c>
      <c r="E91" s="100">
        <f>'Table 8.26'!AC114</f>
        <v>0.13156517187227368</v>
      </c>
      <c r="F91" s="99">
        <f>'Table 8.26'!AE114</f>
        <v>0.20003700962250193</v>
      </c>
      <c r="G91" s="100">
        <f>'Table 8.26'!AE114</f>
        <v>0.20003700962250193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44074</v>
      </c>
      <c r="Y91" s="129">
        <v>45822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8.26'!AA115</f>
        <v>5,753</v>
      </c>
      <c r="D92" s="99">
        <f>'Table 8.26'!AC115</f>
        <v>0.12848175755198121</v>
      </c>
      <c r="E92" s="100">
        <f>'Table 8.26'!AC115</f>
        <v>0.12848175755198121</v>
      </c>
      <c r="F92" s="99">
        <f>'Table 8.26'!AE115</f>
        <v>0.21345707656612523</v>
      </c>
      <c r="G92" s="100">
        <f>'Table 8.26'!AE115</f>
        <v>0.21345707656612523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8.26'!AA8</f>
        <v>$38,438</v>
      </c>
      <c r="D93" s="99">
        <f>'Table 8.26'!AC8</f>
        <v>2.1143523068860581E-3</v>
      </c>
      <c r="E93" s="100">
        <f>'Table 8.26'!AC8</f>
        <v>2.1143523068860581E-3</v>
      </c>
      <c r="F93" s="99">
        <f>'Table 8.26'!AE8</f>
        <v>0.1103295776397335</v>
      </c>
      <c r="G93" s="100">
        <f>'Table 8.26'!AE8</f>
        <v>0.1103295776397335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1987</v>
      </c>
      <c r="Y93" s="129">
        <v>2194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8.26'!AA9</f>
        <v>$3,509.1 mil</v>
      </c>
      <c r="D94" s="99">
        <f>'Table 8.26'!AC9</f>
        <v>6.2392292139138439E-2</v>
      </c>
      <c r="E94" s="100">
        <f>'Table 8.26'!AC9</f>
        <v>6.2392292139138439E-2</v>
      </c>
      <c r="F94" s="99">
        <f>'Table 8.26'!AE9</f>
        <v>0.2580270685135917</v>
      </c>
      <c r="G94" s="100">
        <f>'Table 8.26'!AE9</f>
        <v>0.2580270685135917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4551</v>
      </c>
      <c r="Y94" s="129">
        <v>4823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1360</v>
      </c>
      <c r="Y95" s="129">
        <v>1390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4214</v>
      </c>
      <c r="Y96" s="129">
        <v>4595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4689</v>
      </c>
      <c r="Y97" s="129">
        <v>4995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3300</v>
      </c>
      <c r="Y98" s="129">
        <v>3425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840</v>
      </c>
      <c r="Y99" s="129">
        <v>828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5016</v>
      </c>
      <c r="Y100" s="129">
        <v>5429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32637</v>
      </c>
      <c r="Y101" s="129">
        <v>33837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84429</v>
      </c>
      <c r="Y104" s="127">
        <v>91890</v>
      </c>
      <c r="Z104" s="127"/>
      <c r="AA104" s="127" t="str">
        <f>TEXT(Y104,"###,###")</f>
        <v>91,890</v>
      </c>
      <c r="AB104" s="127"/>
      <c r="AC104" s="127">
        <f>Y104/($Y$4)*100</f>
        <v>81.900585577154473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9524</v>
      </c>
      <c r="Y105" s="127">
        <v>9992</v>
      </c>
      <c r="Z105" s="127"/>
      <c r="AA105" s="127" t="str">
        <f>TEXT(Y105,"###,###")</f>
        <v>9,992</v>
      </c>
      <c r="AB105" s="127"/>
      <c r="AC105" s="127">
        <f>Y105/($Y$4)*100</f>
        <v>8.9057639687335666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93953</v>
      </c>
      <c r="Y106" s="127">
        <v>101882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14397</v>
      </c>
      <c r="Y108" s="127">
        <v>16525</v>
      </c>
      <c r="Z108" s="127"/>
      <c r="AA108" s="127" t="str">
        <f>TEXT(Y108,"###,###")</f>
        <v>16,525</v>
      </c>
      <c r="AB108" s="127"/>
      <c r="AC108" s="127">
        <f>Y108/($Y$4)*100</f>
        <v>14.728557804575878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14533</v>
      </c>
      <c r="Y109" s="127">
        <v>15753</v>
      </c>
      <c r="Z109" s="127"/>
      <c r="AA109" s="127" t="str">
        <f>TEXT(Y109,"###,###")</f>
        <v>15,753</v>
      </c>
      <c r="AB109" s="127"/>
      <c r="AC109" s="127">
        <f t="shared" ref="AC109:AC111" si="3">Y109/($Y$4)*100</f>
        <v>14.040482365838658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26728</v>
      </c>
      <c r="Y110" s="127">
        <v>28288</v>
      </c>
      <c r="Z110" s="127"/>
      <c r="AA110" s="127" t="str">
        <f>TEXT(Y110,"###,###")</f>
        <v>28,288</v>
      </c>
      <c r="AB110" s="127"/>
      <c r="AC110" s="127">
        <f t="shared" si="3"/>
        <v>25.212795351034341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38297</v>
      </c>
      <c r="Y111" s="127">
        <v>41316</v>
      </c>
      <c r="Z111" s="127"/>
      <c r="AA111" s="127" t="str">
        <f>TEXT(Y111,"###,###")</f>
        <v>41,316</v>
      </c>
      <c r="AB111" s="127"/>
      <c r="AC111" s="127">
        <f t="shared" si="3"/>
        <v>36.824514024439161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105485</v>
      </c>
      <c r="Y112" s="127">
        <v>112197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5404</v>
      </c>
      <c r="U114" s="127">
        <v>5501</v>
      </c>
      <c r="V114" s="127">
        <v>5459</v>
      </c>
      <c r="W114" s="127">
        <v>5624</v>
      </c>
      <c r="X114" s="127">
        <v>5731</v>
      </c>
      <c r="Y114" s="127">
        <v>6485</v>
      </c>
      <c r="Z114" s="127"/>
      <c r="AA114" s="127" t="str">
        <f>TEXT(Y114,"###,###")</f>
        <v>6,485</v>
      </c>
      <c r="AB114" s="127"/>
      <c r="AC114" s="127">
        <f>Y114/X114-1</f>
        <v>0.13156517187227368</v>
      </c>
      <c r="AD114" s="127"/>
      <c r="AE114" s="127">
        <f>Y114/T114-1</f>
        <v>0.20003700962250193</v>
      </c>
      <c r="AF114" s="127"/>
    </row>
    <row r="115" spans="19:32" x14ac:dyDescent="0.25">
      <c r="S115" s="127" t="s">
        <v>104</v>
      </c>
      <c r="T115" s="127">
        <v>4741</v>
      </c>
      <c r="U115" s="127">
        <v>4905</v>
      </c>
      <c r="V115" s="127">
        <v>4853</v>
      </c>
      <c r="W115" s="127">
        <v>4867</v>
      </c>
      <c r="X115" s="127">
        <v>5098</v>
      </c>
      <c r="Y115" s="127">
        <v>5753</v>
      </c>
      <c r="Z115" s="127"/>
      <c r="AA115" s="127" t="str">
        <f>TEXT(Y115,"###,###")</f>
        <v>5,753</v>
      </c>
      <c r="AB115" s="127"/>
      <c r="AC115" s="127">
        <f>Y115/X115-1</f>
        <v>0.12848175755198121</v>
      </c>
      <c r="AD115" s="127"/>
      <c r="AE115" s="127">
        <f>Y115/T115-1</f>
        <v>0.21345707656612523</v>
      </c>
      <c r="AF115" s="127"/>
    </row>
    <row r="116" spans="19:32" x14ac:dyDescent="0.25">
      <c r="S116" s="127" t="s">
        <v>56</v>
      </c>
      <c r="T116" s="127">
        <v>10145</v>
      </c>
      <c r="U116" s="127">
        <v>10406</v>
      </c>
      <c r="V116" s="127">
        <v>10312</v>
      </c>
      <c r="W116" s="127">
        <v>10491</v>
      </c>
      <c r="X116" s="127">
        <v>10829</v>
      </c>
      <c r="Y116" s="127">
        <v>12238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41.71</v>
      </c>
      <c r="V118" s="127">
        <v>40.770000000000003</v>
      </c>
      <c r="W118" s="127">
        <v>36.700000000000003</v>
      </c>
      <c r="X118" s="127">
        <v>35.520000000000003</v>
      </c>
      <c r="Y118" s="127">
        <v>38.44</v>
      </c>
      <c r="Z118" s="127"/>
      <c r="AA118" s="127" t="str">
        <f>TEXT(Y118,"##.0")</f>
        <v>38.4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61571</v>
      </c>
      <c r="V120" s="127">
        <v>61739</v>
      </c>
      <c r="W120" s="127">
        <v>62943</v>
      </c>
      <c r="X120" s="127">
        <v>64815</v>
      </c>
      <c r="Y120" s="127">
        <v>66761</v>
      </c>
      <c r="Z120" s="127"/>
      <c r="AA120" s="127" t="str">
        <f>TEXT(Y120,"###,###")</f>
        <v>66,761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6186</v>
      </c>
      <c r="V121" s="127">
        <v>6292</v>
      </c>
      <c r="W121" s="127">
        <v>6385</v>
      </c>
      <c r="X121" s="127">
        <v>6817</v>
      </c>
      <c r="Y121" s="127">
        <v>7050</v>
      </c>
      <c r="Z121" s="127"/>
      <c r="AA121" s="127" t="str">
        <f t="shared" ref="AA121:AA128" si="4">TEXT(Y121,"###,###")</f>
        <v>7,050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4093</v>
      </c>
      <c r="V122" s="127">
        <v>4110</v>
      </c>
      <c r="W122" s="127">
        <v>4360</v>
      </c>
      <c r="X122" s="127">
        <v>5077</v>
      </c>
      <c r="Y122" s="127">
        <v>5848</v>
      </c>
      <c r="Z122" s="127"/>
      <c r="AA122" s="127" t="str">
        <f t="shared" si="4"/>
        <v>5,848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65664</v>
      </c>
      <c r="V124" s="127">
        <v>65849</v>
      </c>
      <c r="W124" s="127">
        <v>67303</v>
      </c>
      <c r="X124" s="127">
        <v>69892</v>
      </c>
      <c r="Y124" s="127">
        <v>72609</v>
      </c>
      <c r="Z124" s="127"/>
      <c r="AA124" s="127" t="str">
        <f t="shared" si="4"/>
        <v>72,609</v>
      </c>
      <c r="AB124" s="127"/>
      <c r="AC124" s="127">
        <f>Y124/$Y$7*100</f>
        <v>91.149775919858399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10279</v>
      </c>
      <c r="V125" s="127">
        <v>10402</v>
      </c>
      <c r="W125" s="127">
        <v>10745</v>
      </c>
      <c r="X125" s="127">
        <v>11894</v>
      </c>
      <c r="Y125" s="127">
        <v>12898</v>
      </c>
      <c r="Z125" s="127"/>
      <c r="AA125" s="127" t="str">
        <f t="shared" si="4"/>
        <v>12,898</v>
      </c>
      <c r="AB125" s="127"/>
      <c r="AC125" s="127">
        <f>Y125/$Y$7*100</f>
        <v>16.191516338392397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41464</v>
      </c>
      <c r="V127" s="127">
        <v>41521</v>
      </c>
      <c r="W127" s="127">
        <v>42226</v>
      </c>
      <c r="X127" s="127">
        <v>44074</v>
      </c>
      <c r="Y127" s="127">
        <v>45822</v>
      </c>
      <c r="Z127" s="127"/>
      <c r="AA127" s="127" t="str">
        <f t="shared" si="4"/>
        <v>45,822</v>
      </c>
      <c r="AB127" s="127"/>
      <c r="AC127" s="127">
        <f>Y127/$Y$7*100</f>
        <v>57.522690468120366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30382</v>
      </c>
      <c r="V128" s="127">
        <v>30620</v>
      </c>
      <c r="W128" s="127">
        <v>31459</v>
      </c>
      <c r="X128" s="127">
        <v>32637</v>
      </c>
      <c r="Y128" s="127">
        <v>33837</v>
      </c>
      <c r="Z128" s="127"/>
      <c r="AA128" s="127" t="str">
        <f t="shared" si="4"/>
        <v>33,837</v>
      </c>
      <c r="AB128" s="127"/>
      <c r="AC128" s="127">
        <f>Y128/$Y$7*100</f>
        <v>42.477309531879634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2E7C5930-7921-4504-90A8-0F125243E0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B02139BC-746D-499E-9E37-B42863B62D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CCE84603-926F-4A4C-8A18-63E40833433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20E01929-EFEB-46CB-B9B0-45760A4D9BE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Greater Geelong</v>
      </c>
      <c r="T1" s="127"/>
      <c r="U1" s="127"/>
      <c r="V1" s="127"/>
      <c r="W1" s="127"/>
      <c r="X1" s="127"/>
      <c r="Y1" s="127" t="str">
        <f>Y3</f>
        <v>8.27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138</v>
      </c>
      <c r="V3" s="127"/>
      <c r="W3" s="127"/>
      <c r="X3" s="127"/>
      <c r="Y3" s="127" t="s">
        <v>240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8.27'!$Y$3&amp;" "&amp;'Table 8.27'!$U$3&amp;", "&amp;'State data for spotlight'!$C$3&amp;", "&amp;'Table 8.27'!$Y$2</f>
        <v>Table 8.27 Greater Geelong,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159609</v>
      </c>
      <c r="U4" s="129">
        <v>161175</v>
      </c>
      <c r="V4" s="129">
        <v>161869</v>
      </c>
      <c r="W4" s="129">
        <v>167669</v>
      </c>
      <c r="X4" s="129">
        <v>169672</v>
      </c>
      <c r="Y4" s="129">
        <v>181898</v>
      </c>
      <c r="Z4" s="127"/>
      <c r="AA4" s="127" t="str">
        <f>TEXT(Y4,"###,###")</f>
        <v>181,898</v>
      </c>
      <c r="AB4" s="127"/>
      <c r="AC4" s="127">
        <f t="shared" ref="AC4:AC9" si="0">Y4/X4-1</f>
        <v>7.2056674053467829E-2</v>
      </c>
      <c r="AD4" s="127"/>
      <c r="AE4" s="127">
        <f>Y4/T4-1</f>
        <v>0.13964751361138772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81520</v>
      </c>
      <c r="U5" s="129">
        <v>81904</v>
      </c>
      <c r="V5" s="129">
        <v>81785</v>
      </c>
      <c r="W5" s="129">
        <v>84258</v>
      </c>
      <c r="X5" s="129">
        <v>85095</v>
      </c>
      <c r="Y5" s="129">
        <v>91435</v>
      </c>
      <c r="Z5" s="127"/>
      <c r="AA5" s="127" t="str">
        <f>TEXT(Y5,"###,###")</f>
        <v>91,435</v>
      </c>
      <c r="AB5" s="127"/>
      <c r="AC5" s="127">
        <f t="shared" si="0"/>
        <v>7.4504965039073889E-2</v>
      </c>
      <c r="AD5" s="127"/>
      <c r="AE5" s="127">
        <f t="shared" ref="AE5:AE9" si="1">Y5/T5-1</f>
        <v>0.12162659470068693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78089</v>
      </c>
      <c r="U6" s="129">
        <v>79270</v>
      </c>
      <c r="V6" s="129">
        <v>80084</v>
      </c>
      <c r="W6" s="129">
        <v>83411</v>
      </c>
      <c r="X6" s="129">
        <v>84577</v>
      </c>
      <c r="Y6" s="129">
        <v>90463</v>
      </c>
      <c r="Z6" s="127"/>
      <c r="AA6" s="127" t="str">
        <f>TEXT(Y6,"###,###")</f>
        <v>90,463</v>
      </c>
      <c r="AB6" s="127"/>
      <c r="AC6" s="127">
        <f t="shared" si="0"/>
        <v>6.9593388273407664E-2</v>
      </c>
      <c r="AD6" s="127"/>
      <c r="AE6" s="127">
        <f t="shared" si="1"/>
        <v>0.15846021846867031</v>
      </c>
      <c r="AF6" s="127"/>
    </row>
    <row r="7" spans="1:32" ht="16.5" customHeight="1" thickBot="1" x14ac:dyDescent="0.3">
      <c r="A7" s="46" t="str">
        <f>"QUICK STATS for "&amp;'Table 8.27'!Y2&amp;"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116104</v>
      </c>
      <c r="U7" s="129">
        <v>116852</v>
      </c>
      <c r="V7" s="129">
        <v>117976</v>
      </c>
      <c r="W7" s="129">
        <v>119925</v>
      </c>
      <c r="X7" s="129">
        <v>122459</v>
      </c>
      <c r="Y7" s="129">
        <v>127904</v>
      </c>
      <c r="Z7" s="127"/>
      <c r="AA7" s="127" t="str">
        <f>TEXT(Y7,"###,###")</f>
        <v>127,904</v>
      </c>
      <c r="AB7" s="127"/>
      <c r="AC7" s="127">
        <f t="shared" si="0"/>
        <v>4.4463861374010927E-2</v>
      </c>
      <c r="AD7" s="127"/>
      <c r="AE7" s="127">
        <f t="shared" si="1"/>
        <v>0.10163301867291397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181,898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8.27'!AA7</f>
        <v>127,904</v>
      </c>
      <c r="P8" s="51"/>
      <c r="S8" s="127" t="s">
        <v>96</v>
      </c>
      <c r="T8" s="127">
        <v>35243.78</v>
      </c>
      <c r="U8" s="127">
        <v>35951</v>
      </c>
      <c r="V8" s="127">
        <v>36536</v>
      </c>
      <c r="W8" s="127">
        <v>37670.6</v>
      </c>
      <c r="X8" s="127">
        <v>39089.339999999997</v>
      </c>
      <c r="Y8" s="127">
        <v>39118</v>
      </c>
      <c r="Z8" s="127"/>
      <c r="AA8" s="127" t="str">
        <f>TEXT(Y8,"$###,###")</f>
        <v>$39,118</v>
      </c>
      <c r="AB8" s="127"/>
      <c r="AC8" s="127">
        <f t="shared" si="0"/>
        <v>7.3319222069256895E-4</v>
      </c>
      <c r="AD8" s="127"/>
      <c r="AE8" s="127">
        <f t="shared" si="1"/>
        <v>0.10992634728737949</v>
      </c>
      <c r="AF8" s="127"/>
    </row>
    <row r="9" spans="1:32" x14ac:dyDescent="0.25">
      <c r="A9" s="55" t="s">
        <v>17</v>
      </c>
      <c r="B9" s="56"/>
      <c r="C9" s="57"/>
      <c r="D9" s="58">
        <f>'Table 8.27'!AC104</f>
        <v>74.253702624547827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50.974168126094568</v>
      </c>
      <c r="P9" s="59" t="s">
        <v>97</v>
      </c>
      <c r="S9" s="127" t="s">
        <v>9</v>
      </c>
      <c r="T9" s="127">
        <v>5462691313</v>
      </c>
      <c r="U9" s="127">
        <v>5668886256</v>
      </c>
      <c r="V9" s="127">
        <v>5881899449</v>
      </c>
      <c r="W9" s="127">
        <v>6134347262</v>
      </c>
      <c r="X9" s="127">
        <v>6443990017</v>
      </c>
      <c r="Y9" s="127">
        <v>6963387190</v>
      </c>
      <c r="Z9" s="127"/>
      <c r="AA9" s="127" t="str">
        <f>TEXT(Y9/1000000,"$#,###.0")&amp;" mil"</f>
        <v>$6,963.4 mil</v>
      </c>
      <c r="AB9" s="127"/>
      <c r="AC9" s="127">
        <f t="shared" si="0"/>
        <v>8.0601796655452418E-2</v>
      </c>
      <c r="AD9" s="127"/>
      <c r="AE9" s="127">
        <f t="shared" si="1"/>
        <v>0.27471731258705301</v>
      </c>
      <c r="AF9" s="127"/>
    </row>
    <row r="10" spans="1:32" x14ac:dyDescent="0.25">
      <c r="A10" s="55" t="s">
        <v>20</v>
      </c>
      <c r="B10" s="56"/>
      <c r="C10" s="57"/>
      <c r="D10" s="58">
        <f>'Table 8.27'!AC105</f>
        <v>19.150842780019573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49.025831873905432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93.54281336002002</v>
      </c>
      <c r="P11" s="59" t="s">
        <v>97</v>
      </c>
      <c r="S11" s="127" t="s">
        <v>32</v>
      </c>
      <c r="T11" s="129">
        <v>144301</v>
      </c>
      <c r="U11" s="129">
        <v>145708</v>
      </c>
      <c r="V11" s="129">
        <v>146448</v>
      </c>
      <c r="W11" s="129">
        <v>152179</v>
      </c>
      <c r="X11" s="129">
        <v>153839</v>
      </c>
      <c r="Y11" s="129">
        <v>165210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8.27'!AC108</f>
        <v>14.192019703350228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13.047285464098074</v>
      </c>
      <c r="P12" s="59" t="s">
        <v>97</v>
      </c>
      <c r="S12" s="127" t="s">
        <v>33</v>
      </c>
      <c r="T12" s="129">
        <v>15308</v>
      </c>
      <c r="U12" s="129">
        <v>15467</v>
      </c>
      <c r="V12" s="129">
        <v>15421</v>
      </c>
      <c r="W12" s="129">
        <v>15490</v>
      </c>
      <c r="X12" s="129">
        <v>15833</v>
      </c>
      <c r="Y12" s="129">
        <v>16688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8.27'!AC109</f>
        <v>13.881406062738458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8.27'!AA118</f>
        <v>40.9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8.27'!AC110</f>
        <v>22.521413099649255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17.348949211908931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8.27'!AC111</f>
        <v>42.80970653882946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82.651050788091069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1860</v>
      </c>
      <c r="Z15" s="127"/>
      <c r="AA15" s="130">
        <f t="shared" ref="AA15:AA34" si="2">IF(Y15="np",0,Y15/$Y$34)</f>
        <v>1.0225511000670706E-2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432</v>
      </c>
      <c r="Z16" s="127"/>
      <c r="AA16" s="130">
        <f t="shared" si="2"/>
        <v>2.3749573937041639E-3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10436</v>
      </c>
      <c r="Z17" s="127"/>
      <c r="AA17" s="130">
        <f t="shared" si="2"/>
        <v>5.7372813334945962E-2</v>
      </c>
      <c r="AB17" s="127"/>
      <c r="AC17" s="127"/>
      <c r="AD17" s="127"/>
      <c r="AE17" s="127"/>
      <c r="AF17" s="127"/>
    </row>
    <row r="18" spans="1:32" x14ac:dyDescent="0.25">
      <c r="A18" s="85" t="str">
        <f>'Table 8.27'!$S$1&amp;" ("&amp;'Table 8.27'!$T$2&amp;" to "&amp;'Table 8.27'!$Y$2&amp;")"</f>
        <v>Greater Geelong (2011-12 to 2016-17)</v>
      </c>
      <c r="B18" s="85"/>
      <c r="C18" s="85"/>
      <c r="D18" s="85"/>
      <c r="E18" s="85"/>
      <c r="F18" s="85"/>
      <c r="G18" s="85" t="str">
        <f>'Table 8.27'!$S$1&amp;" ("&amp;'Table 8.27'!$T$2&amp;" to "&amp;'Table 8.27'!$Y$2&amp;")"</f>
        <v>Greater Geelong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1470</v>
      </c>
      <c r="Z18" s="127"/>
      <c r="AA18" s="130">
        <f t="shared" si="2"/>
        <v>8.0814522424655574E-3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13291</v>
      </c>
      <c r="Z19" s="127"/>
      <c r="AA19" s="130">
        <f t="shared" si="2"/>
        <v>7.3068422962319537E-2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6573</v>
      </c>
      <c r="Z20" s="127"/>
      <c r="AA20" s="130">
        <f t="shared" si="2"/>
        <v>3.613563645559599E-2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18757</v>
      </c>
      <c r="Z21" s="127"/>
      <c r="AA21" s="130">
        <f t="shared" si="2"/>
        <v>0.10311823109654862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13789</v>
      </c>
      <c r="Z22" s="127"/>
      <c r="AA22" s="130">
        <f t="shared" si="2"/>
        <v>7.5806221068950727E-2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6311</v>
      </c>
      <c r="Z23" s="127"/>
      <c r="AA23" s="130">
        <f t="shared" si="2"/>
        <v>3.4695268777006891E-2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1893</v>
      </c>
      <c r="Z24" s="127"/>
      <c r="AA24" s="130">
        <f t="shared" si="2"/>
        <v>1.0406931357134218E-2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6852</v>
      </c>
      <c r="Z25" s="127"/>
      <c r="AA25" s="130">
        <f t="shared" si="2"/>
        <v>3.7669463105696598E-2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2948</v>
      </c>
      <c r="Z26" s="127"/>
      <c r="AA26" s="130">
        <f t="shared" si="2"/>
        <v>1.6206885177407118E-2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10271</v>
      </c>
      <c r="Z27" s="127"/>
      <c r="AA27" s="130">
        <f t="shared" si="2"/>
        <v>5.6465711552628396E-2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13465</v>
      </c>
      <c r="Z28" s="127"/>
      <c r="AA28" s="130">
        <f t="shared" si="2"/>
        <v>7.4025003023672611E-2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10246</v>
      </c>
      <c r="Z29" s="127"/>
      <c r="AA29" s="130">
        <f t="shared" si="2"/>
        <v>5.6328271888640889E-2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16562</v>
      </c>
      <c r="Z30" s="127"/>
      <c r="AA30" s="130">
        <f t="shared" si="2"/>
        <v>9.1051028598445286E-2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8.27'!Y2&amp;")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24860</v>
      </c>
      <c r="Z31" s="127"/>
      <c r="AA31" s="130">
        <f t="shared" si="2"/>
        <v>0.13667000186917944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3443</v>
      </c>
      <c r="Z32" s="127"/>
      <c r="AA32" s="130">
        <f t="shared" si="2"/>
        <v>1.8928190524359807E-2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5661</v>
      </c>
      <c r="Z33" s="127"/>
      <c r="AA33" s="130">
        <f t="shared" si="2"/>
        <v>3.1121837513331647E-2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181898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98847</v>
      </c>
      <c r="U37" s="127">
        <v>98438</v>
      </c>
      <c r="V37" s="127">
        <v>99546</v>
      </c>
      <c r="W37" s="127">
        <v>100491</v>
      </c>
      <c r="X37" s="127">
        <v>103413</v>
      </c>
      <c r="Y37" s="127">
        <v>105714</v>
      </c>
      <c r="Z37" s="127"/>
      <c r="AA37" s="127" t="str">
        <f>TEXT(Y37,"###,###")</f>
        <v>105,714</v>
      </c>
      <c r="AB37" s="127"/>
      <c r="AC37" s="127">
        <f>Y37/X37-1</f>
        <v>2.2250587450320491E-2</v>
      </c>
      <c r="AD37" s="127"/>
      <c r="AE37" s="127">
        <f>Y37/T37-1</f>
        <v>6.9471000637348679E-2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17257</v>
      </c>
      <c r="U38" s="127">
        <v>18414</v>
      </c>
      <c r="V38" s="127">
        <v>18430</v>
      </c>
      <c r="W38" s="127">
        <v>19434</v>
      </c>
      <c r="X38" s="127">
        <v>19046</v>
      </c>
      <c r="Y38" s="127">
        <v>22190</v>
      </c>
      <c r="Z38" s="127"/>
      <c r="AA38" s="127" t="str">
        <f>TEXT(Y38,"###,###")</f>
        <v>22,190</v>
      </c>
      <c r="AB38" s="127"/>
      <c r="AC38" s="127">
        <f>Y38/X38-1</f>
        <v>0.16507403129265996</v>
      </c>
      <c r="AD38" s="127"/>
      <c r="AE38" s="127">
        <f>Y38/T38-1</f>
        <v>0.28585501535608748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116104</v>
      </c>
      <c r="U40" s="127">
        <v>116852</v>
      </c>
      <c r="V40" s="127">
        <v>117976</v>
      </c>
      <c r="W40" s="127">
        <v>119925</v>
      </c>
      <c r="X40" s="127">
        <v>122459</v>
      </c>
      <c r="Y40" s="127">
        <v>127904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82.651050788091069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17.348949211908931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32</v>
      </c>
      <c r="Y44" s="129">
        <v>27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1676</v>
      </c>
      <c r="Y45" s="129">
        <v>1775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4932</v>
      </c>
      <c r="Y46" s="129">
        <v>5400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8631</v>
      </c>
      <c r="Y47" s="129">
        <v>9503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10421</v>
      </c>
      <c r="Y48" s="129">
        <v>11492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8.27'!S1&amp;" ("&amp;'Table 8.27'!Y2&amp;") *"</f>
        <v>Number of jobs by age and sex of job holders in Greater Geelong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9657</v>
      </c>
      <c r="Y49" s="129">
        <v>10501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8368</v>
      </c>
      <c r="Y50" s="129">
        <v>9152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8733</v>
      </c>
      <c r="Y51" s="129">
        <v>8917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8187</v>
      </c>
      <c r="Y52" s="129">
        <v>8736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7727</v>
      </c>
      <c r="Y53" s="129">
        <v>8074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6968</v>
      </c>
      <c r="Y54" s="129">
        <v>7288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5299</v>
      </c>
      <c r="Y55" s="129">
        <v>5811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2640</v>
      </c>
      <c r="Y56" s="129">
        <v>2749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940</v>
      </c>
      <c r="Y57" s="129">
        <v>1146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437</v>
      </c>
      <c r="Y58" s="129">
        <v>460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272</v>
      </c>
      <c r="Y59" s="129">
        <v>243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169</v>
      </c>
      <c r="Y60" s="129">
        <v>160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85095</v>
      </c>
      <c r="Y61" s="129">
        <v>91435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33</v>
      </c>
      <c r="Y63" s="129">
        <v>37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8.27'!S1&amp;" ("&amp;'Table 8.27'!Y2&amp;") *"</f>
        <v>Number of employed persons per occupation of main job by sex in Greater Geelong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2249</v>
      </c>
      <c r="Y64" s="129">
        <v>2216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5850</v>
      </c>
      <c r="Y65" s="129">
        <v>6126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8802</v>
      </c>
      <c r="Y66" s="129">
        <v>9712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10125</v>
      </c>
      <c r="Y67" s="129">
        <v>11037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8796</v>
      </c>
      <c r="Y68" s="129">
        <v>9735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7841</v>
      </c>
      <c r="Y69" s="129">
        <v>8471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8612</v>
      </c>
      <c r="Y70" s="129">
        <v>8932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8373</v>
      </c>
      <c r="Y71" s="129">
        <v>9041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8220</v>
      </c>
      <c r="Y72" s="129">
        <v>8510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7343</v>
      </c>
      <c r="Y73" s="129">
        <v>7817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4810</v>
      </c>
      <c r="Y74" s="129">
        <v>5107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2033</v>
      </c>
      <c r="Y75" s="129">
        <v>2187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664</v>
      </c>
      <c r="Y76" s="129">
        <v>770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341</v>
      </c>
      <c r="Y77" s="129">
        <v>332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254</v>
      </c>
      <c r="Y78" s="129">
        <v>245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213</v>
      </c>
      <c r="Y79" s="129">
        <v>188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84577</v>
      </c>
      <c r="Y80" s="129">
        <v>90463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8.27'!S1</f>
        <v>Greater Geelong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6705</v>
      </c>
      <c r="Y83" s="129">
        <v>7136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8917</v>
      </c>
      <c r="Y84" s="129">
        <v>9380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8.27'!AA4</f>
        <v>181,898</v>
      </c>
      <c r="D85" s="99">
        <f>'Table 8.27'!AC4</f>
        <v>7.2056674053467829E-2</v>
      </c>
      <c r="E85" s="100">
        <f>'Table 8.27'!AC4</f>
        <v>7.2056674053467829E-2</v>
      </c>
      <c r="F85" s="99">
        <f>'Table 8.27'!AE4</f>
        <v>0.13964751361138772</v>
      </c>
      <c r="G85" s="100">
        <f>'Table 8.27'!AE4</f>
        <v>0.13964751361138772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11598</v>
      </c>
      <c r="Y85" s="129">
        <v>12154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8.27'!AA5</f>
        <v>91,435</v>
      </c>
      <c r="D86" s="99">
        <f>'Table 8.27'!AC5</f>
        <v>7.4504965039073889E-2</v>
      </c>
      <c r="E86" s="100">
        <f>'Table 8.27'!AC5</f>
        <v>7.4504965039073889E-2</v>
      </c>
      <c r="F86" s="99">
        <f>'Table 8.27'!AE5</f>
        <v>0.12162659470068693</v>
      </c>
      <c r="G86" s="100">
        <f>'Table 8.27'!AE5</f>
        <v>0.12162659470068693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3923</v>
      </c>
      <c r="Y86" s="129">
        <v>4314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8.27'!AA6</f>
        <v>90,463</v>
      </c>
      <c r="D87" s="99">
        <f>'Table 8.27'!AC6</f>
        <v>6.9593388273407664E-2</v>
      </c>
      <c r="E87" s="100">
        <f>'Table 8.27'!AC6</f>
        <v>6.9593388273407664E-2</v>
      </c>
      <c r="F87" s="99">
        <f>'Table 8.27'!AE6</f>
        <v>0.15846021846867031</v>
      </c>
      <c r="G87" s="100">
        <f>'Table 8.27'!AE6</f>
        <v>0.15846021846867031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2979</v>
      </c>
      <c r="Y87" s="129">
        <v>3188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8.27'!AA7</f>
        <v>127,904</v>
      </c>
      <c r="D88" s="99">
        <f>'Table 8.27'!AC7</f>
        <v>4.4463861374010927E-2</v>
      </c>
      <c r="E88" s="100">
        <f>'Table 8.27'!AC7</f>
        <v>4.4463861374010927E-2</v>
      </c>
      <c r="F88" s="99">
        <f>'Table 8.27'!AE7</f>
        <v>0.10163301867291397</v>
      </c>
      <c r="G88" s="100">
        <f>'Table 8.27'!AE7</f>
        <v>0.10163301867291397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3469</v>
      </c>
      <c r="Y88" s="129">
        <v>3675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8.27'!AA37</f>
        <v>105,714</v>
      </c>
      <c r="D89" s="99">
        <f>'Table 8.27'!AC37</f>
        <v>2.2250587450320491E-2</v>
      </c>
      <c r="E89" s="100">
        <f>'Table 8.27'!AC37</f>
        <v>2.2250587450320491E-2</v>
      </c>
      <c r="F89" s="99">
        <f>'Table 8.27'!AE37</f>
        <v>6.9471000637348679E-2</v>
      </c>
      <c r="G89" s="100">
        <f>'Table 8.27'!AE37</f>
        <v>6.9471000637348679E-2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5142</v>
      </c>
      <c r="Y89" s="129">
        <v>5333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8.27'!AA38</f>
        <v>22,190</v>
      </c>
      <c r="D90" s="99">
        <f>'Table 8.27'!AC38</f>
        <v>0.16507403129265996</v>
      </c>
      <c r="E90" s="100">
        <f>'Table 8.27'!AC38</f>
        <v>0.16507403129265996</v>
      </c>
      <c r="F90" s="99">
        <f>'Table 8.27'!AE38</f>
        <v>0.28585501535608748</v>
      </c>
      <c r="G90" s="100">
        <f>'Table 8.27'!AE38</f>
        <v>0.28585501535608748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6962</v>
      </c>
      <c r="Y90" s="129">
        <v>7443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8.27'!AA114</f>
        <v>9,604</v>
      </c>
      <c r="D91" s="99">
        <f>'Table 8.27'!AC114</f>
        <v>0.18057775046097113</v>
      </c>
      <c r="E91" s="100">
        <f>'Table 8.27'!AC114</f>
        <v>0.18057775046097113</v>
      </c>
      <c r="F91" s="99">
        <f>'Table 8.27'!AE114</f>
        <v>0.28912751677852344</v>
      </c>
      <c r="G91" s="100">
        <f>'Table 8.27'!AE114</f>
        <v>0.28912751677852344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62290</v>
      </c>
      <c r="Y91" s="129">
        <v>65198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8.27'!AA115</f>
        <v>12,586</v>
      </c>
      <c r="D92" s="99">
        <f>'Table 8.27'!AC115</f>
        <v>0.1537262810523421</v>
      </c>
      <c r="E92" s="100">
        <f>'Table 8.27'!AC115</f>
        <v>0.1537262810523421</v>
      </c>
      <c r="F92" s="99">
        <f>'Table 8.27'!AE115</f>
        <v>0.28258432691327839</v>
      </c>
      <c r="G92" s="100">
        <f>'Table 8.27'!AE115</f>
        <v>0.28258432691327839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8.27'!AA8</f>
        <v>$39,118</v>
      </c>
      <c r="D93" s="99">
        <f>'Table 8.27'!AC8</f>
        <v>7.3319222069256895E-4</v>
      </c>
      <c r="E93" s="100">
        <f>'Table 8.27'!AC8</f>
        <v>7.3319222069256895E-4</v>
      </c>
      <c r="F93" s="99">
        <f>'Table 8.27'!AE8</f>
        <v>0.10992634728737949</v>
      </c>
      <c r="G93" s="100">
        <f>'Table 8.27'!AE8</f>
        <v>0.10992634728737949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4540</v>
      </c>
      <c r="Y93" s="129">
        <v>5029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8.27'!AA9</f>
        <v>$6,963.4 mil</v>
      </c>
      <c r="D94" s="99">
        <f>'Table 8.27'!AC9</f>
        <v>8.0601796655452418E-2</v>
      </c>
      <c r="E94" s="100">
        <f>'Table 8.27'!AC9</f>
        <v>8.0601796655452418E-2</v>
      </c>
      <c r="F94" s="99">
        <f>'Table 8.27'!AE9</f>
        <v>0.27471731258705301</v>
      </c>
      <c r="G94" s="100">
        <f>'Table 8.27'!AE9</f>
        <v>0.27471731258705301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13391</v>
      </c>
      <c r="Y94" s="129">
        <v>14206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2105</v>
      </c>
      <c r="Y95" s="129">
        <v>2211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8882</v>
      </c>
      <c r="Y96" s="129">
        <v>9595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9992</v>
      </c>
      <c r="Y97" s="129">
        <v>10728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6441</v>
      </c>
      <c r="Y98" s="129">
        <v>6776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571</v>
      </c>
      <c r="Y99" s="129">
        <v>588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3246</v>
      </c>
      <c r="Y100" s="129">
        <v>3402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60169</v>
      </c>
      <c r="Y101" s="129">
        <v>62706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120322</v>
      </c>
      <c r="Y104" s="127">
        <v>135066</v>
      </c>
      <c r="Z104" s="127"/>
      <c r="AA104" s="127" t="str">
        <f>TEXT(Y104,"###,###")</f>
        <v>135,066</v>
      </c>
      <c r="AB104" s="127"/>
      <c r="AC104" s="127">
        <f>Y104/($Y$4)*100</f>
        <v>74.253702624547827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34619</v>
      </c>
      <c r="Y105" s="127">
        <v>34835</v>
      </c>
      <c r="Z105" s="127"/>
      <c r="AA105" s="127" t="str">
        <f>TEXT(Y105,"###,###")</f>
        <v>34,835</v>
      </c>
      <c r="AB105" s="127"/>
      <c r="AC105" s="127">
        <f>Y105/($Y$4)*100</f>
        <v>19.150842780019573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154941</v>
      </c>
      <c r="Y106" s="127">
        <v>169901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22179</v>
      </c>
      <c r="Y108" s="127">
        <v>25815</v>
      </c>
      <c r="Z108" s="127"/>
      <c r="AA108" s="127" t="str">
        <f>TEXT(Y108,"###,###")</f>
        <v>25,815</v>
      </c>
      <c r="AB108" s="127"/>
      <c r="AC108" s="127">
        <f>Y108/($Y$4)*100</f>
        <v>14.192019703350228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22840</v>
      </c>
      <c r="Y109" s="127">
        <v>25250</v>
      </c>
      <c r="Z109" s="127"/>
      <c r="AA109" s="127" t="str">
        <f>TEXT(Y109,"###,###")</f>
        <v>25,250</v>
      </c>
      <c r="AB109" s="127"/>
      <c r="AC109" s="127">
        <f t="shared" ref="AC109:AC111" si="3">Y109/($Y$4)*100</f>
        <v>13.881406062738458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36796</v>
      </c>
      <c r="Y110" s="127">
        <v>40966</v>
      </c>
      <c r="Z110" s="127"/>
      <c r="AA110" s="127" t="str">
        <f>TEXT(Y110,"###,###")</f>
        <v>40,966</v>
      </c>
      <c r="AB110" s="127"/>
      <c r="AC110" s="127">
        <f t="shared" si="3"/>
        <v>22.521413099649255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73126</v>
      </c>
      <c r="Y111" s="127">
        <v>77870</v>
      </c>
      <c r="Z111" s="127"/>
      <c r="AA111" s="127" t="str">
        <f>TEXT(Y111,"###,###")</f>
        <v>77,870</v>
      </c>
      <c r="AB111" s="127"/>
      <c r="AC111" s="127">
        <f t="shared" si="3"/>
        <v>42.80970653882946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169672</v>
      </c>
      <c r="Y112" s="127">
        <v>181898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7450</v>
      </c>
      <c r="U114" s="127">
        <v>7863</v>
      </c>
      <c r="V114" s="127">
        <v>7877</v>
      </c>
      <c r="W114" s="127">
        <v>8279</v>
      </c>
      <c r="X114" s="127">
        <v>8135</v>
      </c>
      <c r="Y114" s="127">
        <v>9604</v>
      </c>
      <c r="Z114" s="127"/>
      <c r="AA114" s="127" t="str">
        <f>TEXT(Y114,"###,###")</f>
        <v>9,604</v>
      </c>
      <c r="AB114" s="127"/>
      <c r="AC114" s="127">
        <f>Y114/X114-1</f>
        <v>0.18057775046097113</v>
      </c>
      <c r="AD114" s="127"/>
      <c r="AE114" s="127">
        <f>Y114/T114-1</f>
        <v>0.28912751677852344</v>
      </c>
      <c r="AF114" s="127"/>
    </row>
    <row r="115" spans="19:32" x14ac:dyDescent="0.25">
      <c r="S115" s="127" t="s">
        <v>104</v>
      </c>
      <c r="T115" s="127">
        <v>9813</v>
      </c>
      <c r="U115" s="127">
        <v>10548</v>
      </c>
      <c r="V115" s="127">
        <v>10554</v>
      </c>
      <c r="W115" s="127">
        <v>11152</v>
      </c>
      <c r="X115" s="127">
        <v>10909</v>
      </c>
      <c r="Y115" s="127">
        <v>12586</v>
      </c>
      <c r="Z115" s="127"/>
      <c r="AA115" s="127" t="str">
        <f>TEXT(Y115,"###,###")</f>
        <v>12,586</v>
      </c>
      <c r="AB115" s="127"/>
      <c r="AC115" s="127">
        <f>Y115/X115-1</f>
        <v>0.1537262810523421</v>
      </c>
      <c r="AD115" s="127"/>
      <c r="AE115" s="127">
        <f>Y115/T115-1</f>
        <v>0.28258432691327839</v>
      </c>
      <c r="AF115" s="127"/>
    </row>
    <row r="116" spans="19:32" x14ac:dyDescent="0.25">
      <c r="S116" s="127" t="s">
        <v>56</v>
      </c>
      <c r="T116" s="127">
        <v>17263</v>
      </c>
      <c r="U116" s="127">
        <v>18411</v>
      </c>
      <c r="V116" s="127">
        <v>18431</v>
      </c>
      <c r="W116" s="127">
        <v>19431</v>
      </c>
      <c r="X116" s="127">
        <v>19044</v>
      </c>
      <c r="Y116" s="127">
        <v>22190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42.9</v>
      </c>
      <c r="V118" s="127">
        <v>41</v>
      </c>
      <c r="W118" s="127">
        <v>44.01</v>
      </c>
      <c r="X118" s="127">
        <v>40.01</v>
      </c>
      <c r="Y118" s="127">
        <v>40.94</v>
      </c>
      <c r="Z118" s="127"/>
      <c r="AA118" s="127" t="str">
        <f>TEXT(Y118,"##.0")</f>
        <v>40.9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101392</v>
      </c>
      <c r="V120" s="127">
        <v>102555</v>
      </c>
      <c r="W120" s="127">
        <v>104435</v>
      </c>
      <c r="X120" s="127">
        <v>106626</v>
      </c>
      <c r="Y120" s="127">
        <v>111216</v>
      </c>
      <c r="Z120" s="127"/>
      <c r="AA120" s="127" t="str">
        <f>TEXT(Y120,"###,###")</f>
        <v>111,216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8168</v>
      </c>
      <c r="V121" s="127">
        <v>8069</v>
      </c>
      <c r="W121" s="127">
        <v>7844</v>
      </c>
      <c r="X121" s="127">
        <v>8087</v>
      </c>
      <c r="Y121" s="127">
        <v>8259</v>
      </c>
      <c r="Z121" s="127"/>
      <c r="AA121" s="127" t="str">
        <f t="shared" ref="AA121:AA128" si="4">TEXT(Y121,"###,###")</f>
        <v>8,259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7297</v>
      </c>
      <c r="V122" s="127">
        <v>7354</v>
      </c>
      <c r="W122" s="127">
        <v>7652</v>
      </c>
      <c r="X122" s="127">
        <v>7751</v>
      </c>
      <c r="Y122" s="127">
        <v>8429</v>
      </c>
      <c r="Z122" s="127"/>
      <c r="AA122" s="127" t="str">
        <f t="shared" si="4"/>
        <v>8,429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108689</v>
      </c>
      <c r="V124" s="127">
        <v>109909</v>
      </c>
      <c r="W124" s="127">
        <v>112087</v>
      </c>
      <c r="X124" s="127">
        <v>114377</v>
      </c>
      <c r="Y124" s="127">
        <v>119645</v>
      </c>
      <c r="Z124" s="127"/>
      <c r="AA124" s="127" t="str">
        <f t="shared" si="4"/>
        <v>119,645</v>
      </c>
      <c r="AB124" s="127"/>
      <c r="AC124" s="127">
        <f>Y124/$Y$7*100</f>
        <v>93.54281336002002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15465</v>
      </c>
      <c r="V125" s="127">
        <v>15423</v>
      </c>
      <c r="W125" s="127">
        <v>15496</v>
      </c>
      <c r="X125" s="127">
        <v>15838</v>
      </c>
      <c r="Y125" s="127">
        <v>16688</v>
      </c>
      <c r="Z125" s="127"/>
      <c r="AA125" s="127" t="str">
        <f t="shared" si="4"/>
        <v>16,688</v>
      </c>
      <c r="AB125" s="127"/>
      <c r="AC125" s="127">
        <f>Y125/$Y$7*100</f>
        <v>13.047285464098074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60363</v>
      </c>
      <c r="V127" s="127">
        <v>60611</v>
      </c>
      <c r="W127" s="127">
        <v>61249</v>
      </c>
      <c r="X127" s="127">
        <v>62290</v>
      </c>
      <c r="Y127" s="127">
        <v>65198</v>
      </c>
      <c r="Z127" s="127"/>
      <c r="AA127" s="127" t="str">
        <f t="shared" si="4"/>
        <v>65,198</v>
      </c>
      <c r="AB127" s="127"/>
      <c r="AC127" s="127">
        <f>Y127/$Y$7*100</f>
        <v>50.974168126094568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56488</v>
      </c>
      <c r="V128" s="127">
        <v>57365</v>
      </c>
      <c r="W128" s="127">
        <v>58676</v>
      </c>
      <c r="X128" s="127">
        <v>60169</v>
      </c>
      <c r="Y128" s="127">
        <v>62706</v>
      </c>
      <c r="Z128" s="127"/>
      <c r="AA128" s="127" t="str">
        <f t="shared" si="4"/>
        <v>62,706</v>
      </c>
      <c r="AB128" s="127"/>
      <c r="AC128" s="127">
        <f>Y128/$Y$7*100</f>
        <v>49.025831873905432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3B012F70-A2E7-4D68-990F-8CDBF44042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36F8F41C-4EA3-41DC-9DA6-EB5C580EB57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DE379C55-A026-4758-AAB1-8FAFA4CC27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801908E0-1AA6-496C-9456-76DCB3F233D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Greater Shepparton</v>
      </c>
      <c r="T1" s="127"/>
      <c r="U1" s="127"/>
      <c r="V1" s="127"/>
      <c r="W1" s="127"/>
      <c r="X1" s="127"/>
      <c r="Y1" s="127" t="str">
        <f>Y3</f>
        <v>8.28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139</v>
      </c>
      <c r="V3" s="127"/>
      <c r="W3" s="127"/>
      <c r="X3" s="127"/>
      <c r="Y3" s="127" t="s">
        <v>241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8.28'!$Y$3&amp;" "&amp;'Table 8.28'!$U$3&amp;", "&amp;'State data for spotlight'!$C$3&amp;", "&amp;'Table 8.28'!$Y$2</f>
        <v>Table 8.28 Greater Shepparton,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47542</v>
      </c>
      <c r="U4" s="129">
        <v>47504</v>
      </c>
      <c r="V4" s="129">
        <v>46919</v>
      </c>
      <c r="W4" s="129">
        <v>48281</v>
      </c>
      <c r="X4" s="129">
        <v>47952</v>
      </c>
      <c r="Y4" s="129">
        <v>49359</v>
      </c>
      <c r="Z4" s="127"/>
      <c r="AA4" s="127" t="str">
        <f>TEXT(Y4,"###,###")</f>
        <v>49,359</v>
      </c>
      <c r="AB4" s="127"/>
      <c r="AC4" s="127">
        <f t="shared" ref="AC4:AC9" si="0">Y4/X4-1</f>
        <v>2.9341841841841854E-2</v>
      </c>
      <c r="AD4" s="127"/>
      <c r="AE4" s="127">
        <f>Y4/T4-1</f>
        <v>3.8218838080013473E-2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24362</v>
      </c>
      <c r="U5" s="129">
        <v>24247</v>
      </c>
      <c r="V5" s="129">
        <v>23914</v>
      </c>
      <c r="W5" s="129">
        <v>24513</v>
      </c>
      <c r="X5" s="129">
        <v>24340</v>
      </c>
      <c r="Y5" s="129">
        <v>25042</v>
      </c>
      <c r="Z5" s="127"/>
      <c r="AA5" s="127" t="str">
        <f>TEXT(Y5,"###,###")</f>
        <v>25,042</v>
      </c>
      <c r="AB5" s="127"/>
      <c r="AC5" s="127">
        <f t="shared" si="0"/>
        <v>2.8841413311421427E-2</v>
      </c>
      <c r="AD5" s="127"/>
      <c r="AE5" s="127">
        <f t="shared" ref="AE5:AE9" si="1">Y5/T5-1</f>
        <v>2.7912322469419548E-2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23180</v>
      </c>
      <c r="U6" s="129">
        <v>23257</v>
      </c>
      <c r="V6" s="129">
        <v>23005</v>
      </c>
      <c r="W6" s="129">
        <v>23768</v>
      </c>
      <c r="X6" s="129">
        <v>23612</v>
      </c>
      <c r="Y6" s="129">
        <v>24317</v>
      </c>
      <c r="Z6" s="127"/>
      <c r="AA6" s="127" t="str">
        <f>TEXT(Y6,"###,###")</f>
        <v>24,317</v>
      </c>
      <c r="AB6" s="127"/>
      <c r="AC6" s="127">
        <f t="shared" si="0"/>
        <v>2.9857699474843402E-2</v>
      </c>
      <c r="AD6" s="127"/>
      <c r="AE6" s="127">
        <f t="shared" si="1"/>
        <v>4.9050905953408108E-2</v>
      </c>
      <c r="AF6" s="127"/>
    </row>
    <row r="7" spans="1:32" ht="16.5" customHeight="1" thickBot="1" x14ac:dyDescent="0.3">
      <c r="A7" s="46" t="str">
        <f>"QUICK STATS for "&amp;'Table 8.28'!Y2&amp;"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33597</v>
      </c>
      <c r="U7" s="129">
        <v>33757</v>
      </c>
      <c r="V7" s="129">
        <v>33799</v>
      </c>
      <c r="W7" s="129">
        <v>34087</v>
      </c>
      <c r="X7" s="129">
        <v>34261</v>
      </c>
      <c r="Y7" s="129">
        <v>34748</v>
      </c>
      <c r="Z7" s="127"/>
      <c r="AA7" s="127" t="str">
        <f>TEXT(Y7,"###,###")</f>
        <v>34,748</v>
      </c>
      <c r="AB7" s="127"/>
      <c r="AC7" s="127">
        <f t="shared" si="0"/>
        <v>1.4214412889290928E-2</v>
      </c>
      <c r="AD7" s="127"/>
      <c r="AE7" s="127">
        <f t="shared" si="1"/>
        <v>3.4259011221239977E-2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49,359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8.28'!AA7</f>
        <v>34,748</v>
      </c>
      <c r="P8" s="51"/>
      <c r="S8" s="127" t="s">
        <v>96</v>
      </c>
      <c r="T8" s="127">
        <v>31183.200000000001</v>
      </c>
      <c r="U8" s="127">
        <v>31834.35</v>
      </c>
      <c r="V8" s="127">
        <v>33070</v>
      </c>
      <c r="W8" s="127">
        <v>34645</v>
      </c>
      <c r="X8" s="127">
        <v>35920.14</v>
      </c>
      <c r="Y8" s="127">
        <v>36369.58</v>
      </c>
      <c r="Z8" s="127"/>
      <c r="AA8" s="127" t="str">
        <f>TEXT(Y8,"$###,###")</f>
        <v>$36,370</v>
      </c>
      <c r="AB8" s="127"/>
      <c r="AC8" s="127">
        <f t="shared" si="0"/>
        <v>1.2512200676278118E-2</v>
      </c>
      <c r="AD8" s="127"/>
      <c r="AE8" s="127">
        <f t="shared" si="1"/>
        <v>0.16631968495856753</v>
      </c>
      <c r="AF8" s="127"/>
    </row>
    <row r="9" spans="1:32" x14ac:dyDescent="0.25">
      <c r="A9" s="55" t="s">
        <v>17</v>
      </c>
      <c r="B9" s="56"/>
      <c r="C9" s="57"/>
      <c r="D9" s="58">
        <f>'Table 8.28'!AC104</f>
        <v>72.06588464109889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51.674916541959249</v>
      </c>
      <c r="P9" s="59" t="s">
        <v>97</v>
      </c>
      <c r="S9" s="127" t="s">
        <v>9</v>
      </c>
      <c r="T9" s="127">
        <v>1314798029</v>
      </c>
      <c r="U9" s="127">
        <v>1351815226</v>
      </c>
      <c r="V9" s="127">
        <v>1398093066</v>
      </c>
      <c r="W9" s="127">
        <v>1464860692</v>
      </c>
      <c r="X9" s="127">
        <v>1519492020</v>
      </c>
      <c r="Y9" s="127">
        <v>1575568633</v>
      </c>
      <c r="Z9" s="127"/>
      <c r="AA9" s="127" t="str">
        <f>TEXT(Y9/1000000,"$#,###.0")&amp;" mil"</f>
        <v>$1,575.6 mil</v>
      </c>
      <c r="AB9" s="127"/>
      <c r="AC9" s="127">
        <f t="shared" si="0"/>
        <v>3.6904842053727904E-2</v>
      </c>
      <c r="AD9" s="127"/>
      <c r="AE9" s="127">
        <f t="shared" si="1"/>
        <v>0.19833510413636324</v>
      </c>
      <c r="AF9" s="127"/>
    </row>
    <row r="10" spans="1:32" x14ac:dyDescent="0.25">
      <c r="A10" s="55" t="s">
        <v>20</v>
      </c>
      <c r="B10" s="56"/>
      <c r="C10" s="57"/>
      <c r="D10" s="58">
        <f>'Table 8.28'!AC105</f>
        <v>17.048562572175289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48.325083458040751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91.49591343386669</v>
      </c>
      <c r="P11" s="59" t="s">
        <v>97</v>
      </c>
      <c r="S11" s="127" t="s">
        <v>32</v>
      </c>
      <c r="T11" s="129">
        <v>41575</v>
      </c>
      <c r="U11" s="129">
        <v>41559</v>
      </c>
      <c r="V11" s="129">
        <v>40974</v>
      </c>
      <c r="W11" s="129">
        <v>42463</v>
      </c>
      <c r="X11" s="129">
        <v>42278</v>
      </c>
      <c r="Y11" s="129">
        <v>43680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8.28'!AC108</f>
        <v>13.37344759820904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16.343386669736386</v>
      </c>
      <c r="P12" s="59" t="s">
        <v>97</v>
      </c>
      <c r="S12" s="127" t="s">
        <v>33</v>
      </c>
      <c r="T12" s="129">
        <v>5968</v>
      </c>
      <c r="U12" s="129">
        <v>5945</v>
      </c>
      <c r="V12" s="129">
        <v>5948</v>
      </c>
      <c r="W12" s="129">
        <v>5821</v>
      </c>
      <c r="X12" s="129">
        <v>5675</v>
      </c>
      <c r="Y12" s="129">
        <v>5679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8.28'!AC109</f>
        <v>17.125549545169065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8.28'!AA118</f>
        <v>41.3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8.28'!AC110</f>
        <v>25.871674871857209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16.303096581098192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8.28'!AC111</f>
        <v>32.743775198038861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83.696903418901798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3566</v>
      </c>
      <c r="Z15" s="127"/>
      <c r="AA15" s="130">
        <f t="shared" ref="AA15:AA34" si="2">IF(Y15="np",0,Y15/$Y$34)</f>
        <v>7.2246196235742216E-2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58</v>
      </c>
      <c r="Z16" s="127"/>
      <c r="AA16" s="130">
        <f t="shared" si="2"/>
        <v>1.1750643246419092E-3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3586</v>
      </c>
      <c r="Z17" s="127"/>
      <c r="AA17" s="130">
        <f t="shared" si="2"/>
        <v>7.2651390830446319E-2</v>
      </c>
      <c r="AB17" s="127"/>
      <c r="AC17" s="127"/>
      <c r="AD17" s="127"/>
      <c r="AE17" s="127"/>
      <c r="AF17" s="127"/>
    </row>
    <row r="18" spans="1:32" x14ac:dyDescent="0.25">
      <c r="A18" s="85" t="str">
        <f>'Table 8.28'!$S$1&amp;" ("&amp;'Table 8.28'!$T$2&amp;" to "&amp;'Table 8.28'!$Y$2&amp;")"</f>
        <v>Greater Shepparton (2011-12 to 2016-17)</v>
      </c>
      <c r="B18" s="85"/>
      <c r="C18" s="85"/>
      <c r="D18" s="85"/>
      <c r="E18" s="85"/>
      <c r="F18" s="85"/>
      <c r="G18" s="85" t="str">
        <f>'Table 8.28'!$S$1&amp;" ("&amp;'Table 8.28'!$T$2&amp;" to "&amp;'Table 8.28'!$Y$2&amp;")"</f>
        <v>Greater Shepparton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762</v>
      </c>
      <c r="Z18" s="127"/>
      <c r="AA18" s="130">
        <f t="shared" si="2"/>
        <v>1.5437914058226464E-2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2632</v>
      </c>
      <c r="Z19" s="127"/>
      <c r="AA19" s="130">
        <f t="shared" si="2"/>
        <v>5.3323608663060434E-2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1756</v>
      </c>
      <c r="Z20" s="127"/>
      <c r="AA20" s="130">
        <f t="shared" si="2"/>
        <v>3.5576085415020567E-2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4728</v>
      </c>
      <c r="Z21" s="127"/>
      <c r="AA21" s="130">
        <f t="shared" si="2"/>
        <v>9.5788002188050808E-2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3252</v>
      </c>
      <c r="Z22" s="127"/>
      <c r="AA22" s="130">
        <f t="shared" si="2"/>
        <v>6.5884641098887739E-2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1837</v>
      </c>
      <c r="Z23" s="127"/>
      <c r="AA23" s="130">
        <f t="shared" si="2"/>
        <v>3.7217123523572197E-2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319</v>
      </c>
      <c r="Z24" s="127"/>
      <c r="AA24" s="130">
        <f t="shared" si="2"/>
        <v>6.4628537855305011E-3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1480</v>
      </c>
      <c r="Z25" s="127"/>
      <c r="AA25" s="130">
        <f t="shared" si="2"/>
        <v>2.998440000810389E-2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574</v>
      </c>
      <c r="Z26" s="127"/>
      <c r="AA26" s="130">
        <f t="shared" si="2"/>
        <v>1.1629084868007861E-2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1966</v>
      </c>
      <c r="Z27" s="127"/>
      <c r="AA27" s="130">
        <f t="shared" si="2"/>
        <v>3.9830628659413683E-2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3685</v>
      </c>
      <c r="Z28" s="127"/>
      <c r="AA28" s="130">
        <f t="shared" si="2"/>
        <v>7.4657104074231651E-2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2158</v>
      </c>
      <c r="Z29" s="127"/>
      <c r="AA29" s="130">
        <f t="shared" si="2"/>
        <v>4.3720496768573106E-2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3366</v>
      </c>
      <c r="Z30" s="127"/>
      <c r="AA30" s="130">
        <f t="shared" si="2"/>
        <v>6.8194250288701144E-2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8.28'!Y2&amp;")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5999</v>
      </c>
      <c r="Z31" s="127"/>
      <c r="AA31" s="130">
        <f t="shared" si="2"/>
        <v>0.12153811868149679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553</v>
      </c>
      <c r="Z32" s="127"/>
      <c r="AA32" s="130">
        <f t="shared" si="2"/>
        <v>1.1203630543568549E-2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1589</v>
      </c>
      <c r="Z33" s="127"/>
      <c r="AA33" s="130">
        <f t="shared" si="2"/>
        <v>3.219271054924127E-2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49359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28438</v>
      </c>
      <c r="U37" s="127">
        <v>28422</v>
      </c>
      <c r="V37" s="127">
        <v>28490</v>
      </c>
      <c r="W37" s="127">
        <v>28536</v>
      </c>
      <c r="X37" s="127">
        <v>29041</v>
      </c>
      <c r="Y37" s="127">
        <v>29083</v>
      </c>
      <c r="Z37" s="127"/>
      <c r="AA37" s="127" t="str">
        <f>TEXT(Y37,"###,###")</f>
        <v>29,083</v>
      </c>
      <c r="AB37" s="127"/>
      <c r="AC37" s="127">
        <f>Y37/X37-1</f>
        <v>1.4462311903860048E-3</v>
      </c>
      <c r="AD37" s="127"/>
      <c r="AE37" s="127">
        <f>Y37/T37-1</f>
        <v>2.268091989591392E-2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5157</v>
      </c>
      <c r="U38" s="127">
        <v>5334</v>
      </c>
      <c r="V38" s="127">
        <v>5312</v>
      </c>
      <c r="W38" s="127">
        <v>5553</v>
      </c>
      <c r="X38" s="127">
        <v>5222</v>
      </c>
      <c r="Y38" s="127">
        <v>5665</v>
      </c>
      <c r="Z38" s="127"/>
      <c r="AA38" s="127" t="str">
        <f>TEXT(Y38,"###,###")</f>
        <v>5,665</v>
      </c>
      <c r="AB38" s="127"/>
      <c r="AC38" s="127">
        <f>Y38/X38-1</f>
        <v>8.4833397165836821E-2</v>
      </c>
      <c r="AD38" s="127"/>
      <c r="AE38" s="127">
        <f>Y38/T38-1</f>
        <v>9.8506883847198079E-2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33595</v>
      </c>
      <c r="U40" s="127">
        <v>33756</v>
      </c>
      <c r="V40" s="127">
        <v>33802</v>
      </c>
      <c r="W40" s="127">
        <v>34089</v>
      </c>
      <c r="X40" s="127">
        <v>34263</v>
      </c>
      <c r="Y40" s="127">
        <v>34748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83.696903418901798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16.303096581098192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15</v>
      </c>
      <c r="Y44" s="129">
        <v>13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629</v>
      </c>
      <c r="Y45" s="129">
        <v>638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1616</v>
      </c>
      <c r="Y46" s="129">
        <v>1815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2528</v>
      </c>
      <c r="Y47" s="129">
        <v>2483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2962</v>
      </c>
      <c r="Y48" s="129">
        <v>2993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8.28'!S1&amp;" ("&amp;'Table 8.28'!Y2&amp;") *"</f>
        <v>Number of jobs by age and sex of job holders in Greater Shepparton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2500</v>
      </c>
      <c r="Y49" s="129">
        <v>2589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2151</v>
      </c>
      <c r="Y50" s="129">
        <v>2272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2336</v>
      </c>
      <c r="Y51" s="129">
        <v>2231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2270</v>
      </c>
      <c r="Y52" s="129">
        <v>2339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2185</v>
      </c>
      <c r="Y53" s="129">
        <v>2167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2009</v>
      </c>
      <c r="Y54" s="129">
        <v>2099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1529</v>
      </c>
      <c r="Y55" s="129">
        <v>1693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894</v>
      </c>
      <c r="Y56" s="129">
        <v>953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389</v>
      </c>
      <c r="Y57" s="129">
        <v>417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188</v>
      </c>
      <c r="Y58" s="129">
        <v>198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93</v>
      </c>
      <c r="Y59" s="129">
        <v>98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57</v>
      </c>
      <c r="Y60" s="129">
        <v>44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24340</v>
      </c>
      <c r="Y61" s="129">
        <v>25042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18</v>
      </c>
      <c r="Y63" s="129">
        <v>8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8.28'!S1&amp;" ("&amp;'Table 8.28'!Y2&amp;") *"</f>
        <v>Number of employed persons per occupation of main job by sex in Greater Shepparton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735</v>
      </c>
      <c r="Y64" s="129">
        <v>813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1735</v>
      </c>
      <c r="Y65" s="129">
        <v>1792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2404</v>
      </c>
      <c r="Y66" s="129">
        <v>2530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3058</v>
      </c>
      <c r="Y67" s="129">
        <v>3050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2233</v>
      </c>
      <c r="Y68" s="129">
        <v>2337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2020</v>
      </c>
      <c r="Y69" s="129">
        <v>2077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2229</v>
      </c>
      <c r="Y70" s="129">
        <v>2179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2370</v>
      </c>
      <c r="Y71" s="129">
        <v>2394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2259</v>
      </c>
      <c r="Y72" s="129">
        <v>2287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1939</v>
      </c>
      <c r="Y73" s="129">
        <v>2088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1413</v>
      </c>
      <c r="Y74" s="129">
        <v>1455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641</v>
      </c>
      <c r="Y75" s="129">
        <v>704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213</v>
      </c>
      <c r="Y76" s="129">
        <v>271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174</v>
      </c>
      <c r="Y77" s="129">
        <v>159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96</v>
      </c>
      <c r="Y78" s="129">
        <v>97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81</v>
      </c>
      <c r="Y79" s="129">
        <v>76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23612</v>
      </c>
      <c r="Y80" s="129">
        <v>24317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8.28'!S1</f>
        <v>Greater Shepparton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2207</v>
      </c>
      <c r="Y83" s="129">
        <v>2256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1826</v>
      </c>
      <c r="Y84" s="129">
        <v>1837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8.28'!AA4</f>
        <v>49,359</v>
      </c>
      <c r="D85" s="99">
        <f>'Table 8.28'!AC4</f>
        <v>2.9341841841841854E-2</v>
      </c>
      <c r="E85" s="100">
        <f>'Table 8.28'!AC4</f>
        <v>2.9341841841841854E-2</v>
      </c>
      <c r="F85" s="99">
        <f>'Table 8.28'!AE4</f>
        <v>3.8218838080013473E-2</v>
      </c>
      <c r="G85" s="100">
        <f>'Table 8.28'!AE4</f>
        <v>3.8218838080013473E-2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2965</v>
      </c>
      <c r="Y85" s="129">
        <v>2956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8.28'!AA5</f>
        <v>25,042</v>
      </c>
      <c r="D86" s="99">
        <f>'Table 8.28'!AC5</f>
        <v>2.8841413311421427E-2</v>
      </c>
      <c r="E86" s="100">
        <f>'Table 8.28'!AC5</f>
        <v>2.8841413311421427E-2</v>
      </c>
      <c r="F86" s="99">
        <f>'Table 8.28'!AE5</f>
        <v>2.7912322469419548E-2</v>
      </c>
      <c r="G86" s="100">
        <f>'Table 8.28'!AE5</f>
        <v>2.7912322469419548E-2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691</v>
      </c>
      <c r="Y86" s="129">
        <v>708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8.28'!AA6</f>
        <v>24,317</v>
      </c>
      <c r="D87" s="99">
        <f>'Table 8.28'!AC6</f>
        <v>2.9857699474843402E-2</v>
      </c>
      <c r="E87" s="100">
        <f>'Table 8.28'!AC6</f>
        <v>2.9857699474843402E-2</v>
      </c>
      <c r="F87" s="99">
        <f>'Table 8.28'!AE6</f>
        <v>4.9050905953408108E-2</v>
      </c>
      <c r="G87" s="100">
        <f>'Table 8.28'!AE6</f>
        <v>4.9050905953408108E-2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742</v>
      </c>
      <c r="Y87" s="129">
        <v>758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8.28'!AA7</f>
        <v>34,748</v>
      </c>
      <c r="D88" s="99">
        <f>'Table 8.28'!AC7</f>
        <v>1.4214412889290928E-2</v>
      </c>
      <c r="E88" s="100">
        <f>'Table 8.28'!AC7</f>
        <v>1.4214412889290928E-2</v>
      </c>
      <c r="F88" s="99">
        <f>'Table 8.28'!AE7</f>
        <v>3.4259011221239977E-2</v>
      </c>
      <c r="G88" s="100">
        <f>'Table 8.28'!AE7</f>
        <v>3.4259011221239977E-2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904</v>
      </c>
      <c r="Y88" s="129">
        <v>926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8.28'!AA37</f>
        <v>29,083</v>
      </c>
      <c r="D89" s="99">
        <f>'Table 8.28'!AC37</f>
        <v>1.4462311903860048E-3</v>
      </c>
      <c r="E89" s="100">
        <f>'Table 8.28'!AC37</f>
        <v>1.4462311903860048E-3</v>
      </c>
      <c r="F89" s="99">
        <f>'Table 8.28'!AE37</f>
        <v>2.268091989591392E-2</v>
      </c>
      <c r="G89" s="100">
        <f>'Table 8.28'!AE37</f>
        <v>2.268091989591392E-2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1667</v>
      </c>
      <c r="Y89" s="129">
        <v>1734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8.28'!AA38</f>
        <v>5,665</v>
      </c>
      <c r="D90" s="99">
        <f>'Table 8.28'!AC38</f>
        <v>8.4833397165836821E-2</v>
      </c>
      <c r="E90" s="100">
        <f>'Table 8.28'!AC38</f>
        <v>8.4833397165836821E-2</v>
      </c>
      <c r="F90" s="99">
        <f>'Table 8.28'!AE38</f>
        <v>9.8506883847198079E-2</v>
      </c>
      <c r="G90" s="100">
        <f>'Table 8.28'!AE38</f>
        <v>9.8506883847198079E-2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2975</v>
      </c>
      <c r="Y90" s="129">
        <v>2906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8.28'!AA114</f>
        <v>2,514</v>
      </c>
      <c r="D91" s="99">
        <f>'Table 8.28'!AC114</f>
        <v>0.10797708241516091</v>
      </c>
      <c r="E91" s="100">
        <f>'Table 8.28'!AC114</f>
        <v>0.10797708241516091</v>
      </c>
      <c r="F91" s="99">
        <f>'Table 8.28'!AE114</f>
        <v>0.15057208237986264</v>
      </c>
      <c r="G91" s="100">
        <f>'Table 8.28'!AE114</f>
        <v>0.15057208237986264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17758</v>
      </c>
      <c r="Y91" s="129">
        <v>17956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8.28'!AA115</f>
        <v>3,151</v>
      </c>
      <c r="D92" s="99">
        <f>'Table 8.28'!AC115</f>
        <v>6.6689234935680464E-2</v>
      </c>
      <c r="E92" s="100">
        <f>'Table 8.28'!AC115</f>
        <v>6.6689234935680464E-2</v>
      </c>
      <c r="F92" s="99">
        <f>'Table 8.28'!AE115</f>
        <v>5.9872182980154731E-2</v>
      </c>
      <c r="G92" s="100">
        <f>'Table 8.28'!AE115</f>
        <v>5.9872182980154731E-2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8.28'!AA8</f>
        <v>$36,370</v>
      </c>
      <c r="D93" s="99">
        <f>'Table 8.28'!AC8</f>
        <v>1.2512200676278118E-2</v>
      </c>
      <c r="E93" s="100">
        <f>'Table 8.28'!AC8</f>
        <v>1.2512200676278118E-2</v>
      </c>
      <c r="F93" s="99">
        <f>'Table 8.28'!AE8</f>
        <v>0.16631968495856753</v>
      </c>
      <c r="G93" s="100">
        <f>'Table 8.28'!AE8</f>
        <v>0.16631968495856753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1271</v>
      </c>
      <c r="Y93" s="129">
        <v>1399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8.28'!AA9</f>
        <v>$1,575.6 mil</v>
      </c>
      <c r="D94" s="99">
        <f>'Table 8.28'!AC9</f>
        <v>3.6904842053727904E-2</v>
      </c>
      <c r="E94" s="100">
        <f>'Table 8.28'!AC9</f>
        <v>3.6904842053727904E-2</v>
      </c>
      <c r="F94" s="99">
        <f>'Table 8.28'!AE9</f>
        <v>0.19833510413636324</v>
      </c>
      <c r="G94" s="100">
        <f>'Table 8.28'!AE9</f>
        <v>0.19833510413636324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3228</v>
      </c>
      <c r="Y94" s="129">
        <v>3284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482</v>
      </c>
      <c r="Y95" s="129">
        <v>489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1999</v>
      </c>
      <c r="Y96" s="129">
        <v>2098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2725</v>
      </c>
      <c r="Y97" s="129">
        <v>2811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1659</v>
      </c>
      <c r="Y98" s="129">
        <v>1728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102</v>
      </c>
      <c r="Y99" s="129">
        <v>100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1788</v>
      </c>
      <c r="Y100" s="129">
        <v>1772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16503</v>
      </c>
      <c r="Y101" s="129">
        <v>16792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33080</v>
      </c>
      <c r="Y104" s="127">
        <v>35571</v>
      </c>
      <c r="Z104" s="127"/>
      <c r="AA104" s="127" t="str">
        <f>TEXT(Y104,"###,###")</f>
        <v>35,571</v>
      </c>
      <c r="AB104" s="127"/>
      <c r="AC104" s="127">
        <f>Y104/($Y$4)*100</f>
        <v>72.06588464109889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8537</v>
      </c>
      <c r="Y105" s="127">
        <v>8415</v>
      </c>
      <c r="Z105" s="127"/>
      <c r="AA105" s="127" t="str">
        <f>TEXT(Y105,"###,###")</f>
        <v>8,415</v>
      </c>
      <c r="AB105" s="127"/>
      <c r="AC105" s="127">
        <f>Y105/($Y$4)*100</f>
        <v>17.048562572175289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41617</v>
      </c>
      <c r="Y106" s="127">
        <v>43986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6404</v>
      </c>
      <c r="Y108" s="127">
        <v>6601</v>
      </c>
      <c r="Z108" s="127"/>
      <c r="AA108" s="127" t="str">
        <f>TEXT(Y108,"###,###")</f>
        <v>6,601</v>
      </c>
      <c r="AB108" s="127"/>
      <c r="AC108" s="127">
        <f>Y108/($Y$4)*100</f>
        <v>13.37344759820904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7798</v>
      </c>
      <c r="Y109" s="127">
        <v>8453</v>
      </c>
      <c r="Z109" s="127"/>
      <c r="AA109" s="127" t="str">
        <f>TEXT(Y109,"###,###")</f>
        <v>8,453</v>
      </c>
      <c r="AB109" s="127"/>
      <c r="AC109" s="127">
        <f t="shared" ref="AC109:AC111" si="3">Y109/($Y$4)*100</f>
        <v>17.125549545169065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11817</v>
      </c>
      <c r="Y110" s="127">
        <v>12770</v>
      </c>
      <c r="Z110" s="127"/>
      <c r="AA110" s="127" t="str">
        <f>TEXT(Y110,"###,###")</f>
        <v>12,770</v>
      </c>
      <c r="AB110" s="127"/>
      <c r="AC110" s="127">
        <f t="shared" si="3"/>
        <v>25.871674871857209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15596</v>
      </c>
      <c r="Y111" s="127">
        <v>16162</v>
      </c>
      <c r="Z111" s="127"/>
      <c r="AA111" s="127" t="str">
        <f>TEXT(Y111,"###,###")</f>
        <v>16,162</v>
      </c>
      <c r="AB111" s="127"/>
      <c r="AC111" s="127">
        <f t="shared" si="3"/>
        <v>32.743775198038861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47952</v>
      </c>
      <c r="Y112" s="127">
        <v>49359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2185</v>
      </c>
      <c r="U114" s="127">
        <v>2281</v>
      </c>
      <c r="V114" s="127">
        <v>2340</v>
      </c>
      <c r="W114" s="127">
        <v>2487</v>
      </c>
      <c r="X114" s="127">
        <v>2269</v>
      </c>
      <c r="Y114" s="127">
        <v>2514</v>
      </c>
      <c r="Z114" s="127"/>
      <c r="AA114" s="127" t="str">
        <f>TEXT(Y114,"###,###")</f>
        <v>2,514</v>
      </c>
      <c r="AB114" s="127"/>
      <c r="AC114" s="127">
        <f>Y114/X114-1</f>
        <v>0.10797708241516091</v>
      </c>
      <c r="AD114" s="127"/>
      <c r="AE114" s="127">
        <f>Y114/T114-1</f>
        <v>0.15057208237986264</v>
      </c>
      <c r="AF114" s="127"/>
    </row>
    <row r="115" spans="19:32" x14ac:dyDescent="0.25">
      <c r="S115" s="127" t="s">
        <v>104</v>
      </c>
      <c r="T115" s="127">
        <v>2973</v>
      </c>
      <c r="U115" s="127">
        <v>3056</v>
      </c>
      <c r="V115" s="127">
        <v>2968</v>
      </c>
      <c r="W115" s="127">
        <v>3063</v>
      </c>
      <c r="X115" s="127">
        <v>2954</v>
      </c>
      <c r="Y115" s="127">
        <v>3151</v>
      </c>
      <c r="Z115" s="127"/>
      <c r="AA115" s="127" t="str">
        <f>TEXT(Y115,"###,###")</f>
        <v>3,151</v>
      </c>
      <c r="AB115" s="127"/>
      <c r="AC115" s="127">
        <f>Y115/X115-1</f>
        <v>6.6689234935680464E-2</v>
      </c>
      <c r="AD115" s="127"/>
      <c r="AE115" s="127">
        <f>Y115/T115-1</f>
        <v>5.9872182980154731E-2</v>
      </c>
      <c r="AF115" s="127"/>
    </row>
    <row r="116" spans="19:32" x14ac:dyDescent="0.25">
      <c r="S116" s="127" t="s">
        <v>56</v>
      </c>
      <c r="T116" s="127">
        <v>5158</v>
      </c>
      <c r="U116" s="127">
        <v>5337</v>
      </c>
      <c r="V116" s="127">
        <v>5308</v>
      </c>
      <c r="W116" s="127">
        <v>5550</v>
      </c>
      <c r="X116" s="127">
        <v>5223</v>
      </c>
      <c r="Y116" s="127">
        <v>5665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40.79</v>
      </c>
      <c r="V118" s="127">
        <v>43.12</v>
      </c>
      <c r="W118" s="127">
        <v>44.17</v>
      </c>
      <c r="X118" s="127">
        <v>38.15</v>
      </c>
      <c r="Y118" s="127">
        <v>41.33</v>
      </c>
      <c r="Z118" s="127"/>
      <c r="AA118" s="127" t="str">
        <f>TEXT(Y118,"##.0")</f>
        <v>41.3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27813</v>
      </c>
      <c r="V120" s="127">
        <v>27854</v>
      </c>
      <c r="W120" s="127">
        <v>28269</v>
      </c>
      <c r="X120" s="127">
        <v>28587</v>
      </c>
      <c r="Y120" s="127">
        <v>29069</v>
      </c>
      <c r="Z120" s="127"/>
      <c r="AA120" s="127" t="str">
        <f>TEXT(Y120,"###,###")</f>
        <v>29,069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3194</v>
      </c>
      <c r="V121" s="127">
        <v>3244</v>
      </c>
      <c r="W121" s="127">
        <v>3128</v>
      </c>
      <c r="X121" s="127">
        <v>2992</v>
      </c>
      <c r="Y121" s="127">
        <v>2955</v>
      </c>
      <c r="Z121" s="127"/>
      <c r="AA121" s="127" t="str">
        <f t="shared" ref="AA121:AA128" si="4">TEXT(Y121,"###,###")</f>
        <v>2,955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2753</v>
      </c>
      <c r="V122" s="127">
        <v>2698</v>
      </c>
      <c r="W122" s="127">
        <v>2690</v>
      </c>
      <c r="X122" s="127">
        <v>2686</v>
      </c>
      <c r="Y122" s="127">
        <v>2724</v>
      </c>
      <c r="Z122" s="127"/>
      <c r="AA122" s="127" t="str">
        <f t="shared" si="4"/>
        <v>2,724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30566</v>
      </c>
      <c r="V124" s="127">
        <v>30552</v>
      </c>
      <c r="W124" s="127">
        <v>30959</v>
      </c>
      <c r="X124" s="127">
        <v>31273</v>
      </c>
      <c r="Y124" s="127">
        <v>31793</v>
      </c>
      <c r="Z124" s="127"/>
      <c r="AA124" s="127" t="str">
        <f t="shared" si="4"/>
        <v>31,793</v>
      </c>
      <c r="AB124" s="127"/>
      <c r="AC124" s="127">
        <f>Y124/$Y$7*100</f>
        <v>91.49591343386669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5947</v>
      </c>
      <c r="V125" s="127">
        <v>5942</v>
      </c>
      <c r="W125" s="127">
        <v>5818</v>
      </c>
      <c r="X125" s="127">
        <v>5678</v>
      </c>
      <c r="Y125" s="127">
        <v>5679</v>
      </c>
      <c r="Z125" s="127"/>
      <c r="AA125" s="127" t="str">
        <f t="shared" si="4"/>
        <v>5,679</v>
      </c>
      <c r="AB125" s="127"/>
      <c r="AC125" s="127">
        <f>Y125/$Y$7*100</f>
        <v>16.343386669736386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17563</v>
      </c>
      <c r="V127" s="127">
        <v>17569</v>
      </c>
      <c r="W127" s="127">
        <v>17704</v>
      </c>
      <c r="X127" s="127">
        <v>17758</v>
      </c>
      <c r="Y127" s="127">
        <v>17956</v>
      </c>
      <c r="Z127" s="127"/>
      <c r="AA127" s="127" t="str">
        <f t="shared" si="4"/>
        <v>17,956</v>
      </c>
      <c r="AB127" s="127"/>
      <c r="AC127" s="127">
        <f>Y127/$Y$7*100</f>
        <v>51.674916541959249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16194</v>
      </c>
      <c r="V128" s="127">
        <v>16230</v>
      </c>
      <c r="W128" s="127">
        <v>16383</v>
      </c>
      <c r="X128" s="127">
        <v>16503</v>
      </c>
      <c r="Y128" s="127">
        <v>16792</v>
      </c>
      <c r="Z128" s="127"/>
      <c r="AA128" s="127" t="str">
        <f t="shared" si="4"/>
        <v>16,792</v>
      </c>
      <c r="AB128" s="127"/>
      <c r="AC128" s="127">
        <f>Y128/$Y$7*100</f>
        <v>48.325083458040751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F6F679CC-1260-4982-9787-FFDC903AE00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BCE3D7BC-1462-4689-A70D-E2E33AA0B7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C918CF79-C386-4BC7-A30D-BFEFC605382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46B41617-53F9-45F5-BCDD-5F10C2FAC70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Ararat</v>
      </c>
      <c r="T1" s="127"/>
      <c r="U1" s="127"/>
      <c r="V1" s="127"/>
      <c r="W1" s="127"/>
      <c r="X1" s="127"/>
      <c r="Y1" s="127" t="str">
        <f>Y3</f>
        <v>8.2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114</v>
      </c>
      <c r="V3" s="127"/>
      <c r="W3" s="127"/>
      <c r="X3" s="127"/>
      <c r="Y3" s="127" t="s">
        <v>217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8.2'!$Y$3&amp;" "&amp;'Table 8.2'!$U$3&amp;", "&amp;'State data for spotlight'!$C$3&amp;", "&amp;'Table 8.2'!$Y$2</f>
        <v>Table 8.2 Ararat,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8380</v>
      </c>
      <c r="U4" s="129">
        <v>8547</v>
      </c>
      <c r="V4" s="129">
        <v>8463</v>
      </c>
      <c r="W4" s="129">
        <v>8389</v>
      </c>
      <c r="X4" s="129">
        <v>8064</v>
      </c>
      <c r="Y4" s="129">
        <v>8317</v>
      </c>
      <c r="Z4" s="127"/>
      <c r="AA4" s="127" t="str">
        <f>TEXT(Y4,"###,###")</f>
        <v>8,317</v>
      </c>
      <c r="AB4" s="127"/>
      <c r="AC4" s="127">
        <f t="shared" ref="AC4:AC9" si="0">Y4/X4-1</f>
        <v>3.1374007936507908E-2</v>
      </c>
      <c r="AD4" s="127"/>
      <c r="AE4" s="127">
        <f>Y4/T4-1</f>
        <v>-7.5178997613365439E-3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4453</v>
      </c>
      <c r="U5" s="129">
        <v>4568</v>
      </c>
      <c r="V5" s="129">
        <v>4467</v>
      </c>
      <c r="W5" s="129">
        <v>4414</v>
      </c>
      <c r="X5" s="129">
        <v>4247</v>
      </c>
      <c r="Y5" s="129">
        <v>4294</v>
      </c>
      <c r="Z5" s="127"/>
      <c r="AA5" s="127" t="str">
        <f>TEXT(Y5,"###,###")</f>
        <v>4,294</v>
      </c>
      <c r="AB5" s="127"/>
      <c r="AC5" s="127">
        <f t="shared" si="0"/>
        <v>1.1066635271956615E-2</v>
      </c>
      <c r="AD5" s="127"/>
      <c r="AE5" s="127">
        <f t="shared" ref="AE5:AE9" si="1">Y5/T5-1</f>
        <v>-3.5706265439029883E-2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3925</v>
      </c>
      <c r="U6" s="129">
        <v>3980</v>
      </c>
      <c r="V6" s="129">
        <v>3996</v>
      </c>
      <c r="W6" s="129">
        <v>3971</v>
      </c>
      <c r="X6" s="129">
        <v>3814</v>
      </c>
      <c r="Y6" s="129">
        <v>4023</v>
      </c>
      <c r="Z6" s="127"/>
      <c r="AA6" s="127" t="str">
        <f>TEXT(Y6,"###,###")</f>
        <v>4,023</v>
      </c>
      <c r="AB6" s="127"/>
      <c r="AC6" s="127">
        <f t="shared" si="0"/>
        <v>5.4798112218143791E-2</v>
      </c>
      <c r="AD6" s="127"/>
      <c r="AE6" s="127">
        <f t="shared" si="1"/>
        <v>2.4968152866241988E-2</v>
      </c>
      <c r="AF6" s="127"/>
    </row>
    <row r="7" spans="1:32" ht="16.5" customHeight="1" thickBot="1" x14ac:dyDescent="0.3">
      <c r="A7" s="46" t="str">
        <f>"QUICK STATS for "&amp;'Table 8.2'!Y2&amp;"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5734</v>
      </c>
      <c r="U7" s="129">
        <v>5736</v>
      </c>
      <c r="V7" s="129">
        <v>5702</v>
      </c>
      <c r="W7" s="129">
        <v>5687</v>
      </c>
      <c r="X7" s="129">
        <v>5589</v>
      </c>
      <c r="Y7" s="129">
        <v>5748</v>
      </c>
      <c r="Z7" s="127"/>
      <c r="AA7" s="127" t="str">
        <f>TEXT(Y7,"###,###")</f>
        <v>5,748</v>
      </c>
      <c r="AB7" s="127"/>
      <c r="AC7" s="127">
        <f t="shared" si="0"/>
        <v>2.8448738593666034E-2</v>
      </c>
      <c r="AD7" s="127"/>
      <c r="AE7" s="127">
        <f t="shared" si="1"/>
        <v>2.4415765608649664E-3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8,317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8.2'!AA7</f>
        <v>5,748</v>
      </c>
      <c r="P8" s="51"/>
      <c r="S8" s="127" t="s">
        <v>96</v>
      </c>
      <c r="T8" s="127">
        <v>30993</v>
      </c>
      <c r="U8" s="127">
        <v>31099.02</v>
      </c>
      <c r="V8" s="127">
        <v>31276.5</v>
      </c>
      <c r="W8" s="127">
        <v>35082.57</v>
      </c>
      <c r="X8" s="127">
        <v>35606</v>
      </c>
      <c r="Y8" s="127">
        <v>35979.5</v>
      </c>
      <c r="Z8" s="127"/>
      <c r="AA8" s="127" t="str">
        <f>TEXT(Y8,"$###,###")</f>
        <v>$35,980</v>
      </c>
      <c r="AB8" s="127"/>
      <c r="AC8" s="127">
        <f t="shared" si="0"/>
        <v>1.0489805089029858E-2</v>
      </c>
      <c r="AD8" s="127"/>
      <c r="AE8" s="127">
        <f t="shared" si="1"/>
        <v>0.1608911689736392</v>
      </c>
      <c r="AF8" s="127"/>
    </row>
    <row r="9" spans="1:32" x14ac:dyDescent="0.25">
      <c r="A9" s="55" t="s">
        <v>17</v>
      </c>
      <c r="B9" s="56"/>
      <c r="C9" s="57"/>
      <c r="D9" s="58">
        <f>'Table 8.2'!AC104</f>
        <v>63.869183599855717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51.913709116214335</v>
      </c>
      <c r="P9" s="59" t="s">
        <v>97</v>
      </c>
      <c r="S9" s="127" t="s">
        <v>9</v>
      </c>
      <c r="T9" s="127">
        <v>214676841</v>
      </c>
      <c r="U9" s="127">
        <v>225640470</v>
      </c>
      <c r="V9" s="127">
        <v>239146044</v>
      </c>
      <c r="W9" s="127">
        <v>238981232</v>
      </c>
      <c r="X9" s="127">
        <v>239590406</v>
      </c>
      <c r="Y9" s="127">
        <v>266531141</v>
      </c>
      <c r="Z9" s="127"/>
      <c r="AA9" s="127" t="str">
        <f>TEXT(Y9/1000000,"$#,###.0")&amp;" mil"</f>
        <v>$266.5 mil</v>
      </c>
      <c r="AB9" s="127"/>
      <c r="AC9" s="127">
        <f t="shared" si="0"/>
        <v>0.11244496576377938</v>
      </c>
      <c r="AD9" s="127"/>
      <c r="AE9" s="127">
        <f t="shared" si="1"/>
        <v>0.24154584983854877</v>
      </c>
      <c r="AF9" s="127"/>
    </row>
    <row r="10" spans="1:32" x14ac:dyDescent="0.25">
      <c r="A10" s="55" t="s">
        <v>20</v>
      </c>
      <c r="B10" s="56"/>
      <c r="C10" s="57"/>
      <c r="D10" s="58">
        <f>'Table 8.2'!AC105</f>
        <v>22.676445833834315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48.086290883785665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88.778705636743211</v>
      </c>
      <c r="P11" s="59" t="s">
        <v>97</v>
      </c>
      <c r="S11" s="127" t="s">
        <v>32</v>
      </c>
      <c r="T11" s="129">
        <v>7137</v>
      </c>
      <c r="U11" s="129">
        <v>7308</v>
      </c>
      <c r="V11" s="129">
        <v>7274</v>
      </c>
      <c r="W11" s="129">
        <v>7237</v>
      </c>
      <c r="X11" s="129">
        <v>6916</v>
      </c>
      <c r="Y11" s="129">
        <v>7140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8.2'!AC108</f>
        <v>15.570518215702778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20.476687543493387</v>
      </c>
      <c r="P12" s="59" t="s">
        <v>97</v>
      </c>
      <c r="S12" s="127" t="s">
        <v>33</v>
      </c>
      <c r="T12" s="129">
        <v>1239</v>
      </c>
      <c r="U12" s="129">
        <v>1240</v>
      </c>
      <c r="V12" s="129">
        <v>1190</v>
      </c>
      <c r="W12" s="129">
        <v>1146</v>
      </c>
      <c r="X12" s="129">
        <v>1147</v>
      </c>
      <c r="Y12" s="129">
        <v>1177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8.2'!AC109</f>
        <v>16.412167848984009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8.2'!AA118</f>
        <v>43.5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8.2'!AC110</f>
        <v>20.379944691595529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15.883785664578983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8.2'!AC111</f>
        <v>34.182998677407717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84.11621433542102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924</v>
      </c>
      <c r="Z15" s="127"/>
      <c r="AA15" s="130">
        <f t="shared" ref="AA15:AA34" si="2">IF(Y15="np",0,Y15/$Y$34)</f>
        <v>0.11109775159312252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67</v>
      </c>
      <c r="Z16" s="127"/>
      <c r="AA16" s="130">
        <f t="shared" si="2"/>
        <v>8.0557893471203557E-3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727</v>
      </c>
      <c r="Z17" s="127"/>
      <c r="AA17" s="130">
        <f t="shared" si="2"/>
        <v>8.7411326199350728E-2</v>
      </c>
      <c r="AB17" s="127"/>
      <c r="AC17" s="127"/>
      <c r="AD17" s="127"/>
      <c r="AE17" s="127"/>
      <c r="AF17" s="127"/>
    </row>
    <row r="18" spans="1:32" x14ac:dyDescent="0.25">
      <c r="A18" s="85" t="str">
        <f>'Table 8.2'!$S$1&amp;" ("&amp;'Table 8.2'!$T$2&amp;" to "&amp;'Table 8.2'!$Y$2&amp;")"</f>
        <v>Ararat (2011-12 to 2016-17)</v>
      </c>
      <c r="B18" s="85"/>
      <c r="C18" s="85"/>
      <c r="D18" s="85"/>
      <c r="E18" s="85"/>
      <c r="F18" s="85"/>
      <c r="G18" s="85" t="str">
        <f>'Table 8.2'!$S$1&amp;" ("&amp;'Table 8.2'!$T$2&amp;" to "&amp;'Table 8.2'!$Y$2&amp;")"</f>
        <v>Ararat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39</v>
      </c>
      <c r="Z18" s="127"/>
      <c r="AA18" s="130">
        <f t="shared" si="2"/>
        <v>4.6891908139954312E-3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378</v>
      </c>
      <c r="Z19" s="127"/>
      <c r="AA19" s="130">
        <f t="shared" si="2"/>
        <v>4.5449080197186485E-2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321</v>
      </c>
      <c r="Z20" s="127"/>
      <c r="AA20" s="130">
        <f t="shared" si="2"/>
        <v>3.8595647469039318E-2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548</v>
      </c>
      <c r="Z21" s="127"/>
      <c r="AA21" s="130">
        <f t="shared" si="2"/>
        <v>6.5889142719730676E-2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502</v>
      </c>
      <c r="Z22" s="127"/>
      <c r="AA22" s="130">
        <f t="shared" si="2"/>
        <v>6.0358302272454013E-2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238</v>
      </c>
      <c r="Z23" s="127"/>
      <c r="AA23" s="130">
        <f t="shared" si="2"/>
        <v>2.8616087531561862E-2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31</v>
      </c>
      <c r="Z24" s="127"/>
      <c r="AA24" s="130">
        <f t="shared" si="2"/>
        <v>3.7273055188168812E-3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149</v>
      </c>
      <c r="Z25" s="127"/>
      <c r="AA25" s="130">
        <f t="shared" si="2"/>
        <v>1.7915113622700492E-2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123</v>
      </c>
      <c r="Z26" s="127"/>
      <c r="AA26" s="130">
        <f t="shared" si="2"/>
        <v>1.4788986413370205E-2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215</v>
      </c>
      <c r="Z27" s="127"/>
      <c r="AA27" s="130">
        <f t="shared" si="2"/>
        <v>2.5850667307923531E-2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292</v>
      </c>
      <c r="Z28" s="127"/>
      <c r="AA28" s="130">
        <f t="shared" si="2"/>
        <v>3.5108813274017076E-2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878</v>
      </c>
      <c r="Z29" s="127"/>
      <c r="AA29" s="130">
        <f t="shared" si="2"/>
        <v>0.10556691114584586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485</v>
      </c>
      <c r="Z30" s="127"/>
      <c r="AA30" s="130">
        <f t="shared" si="2"/>
        <v>5.8314296020199594E-2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8.2'!Y2&amp;")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977</v>
      </c>
      <c r="Z31" s="127"/>
      <c r="AA31" s="130">
        <f t="shared" si="2"/>
        <v>0.11747024167368042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146</v>
      </c>
      <c r="Z32" s="127"/>
      <c r="AA32" s="130">
        <f t="shared" si="2"/>
        <v>1.7554406637008538E-2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171</v>
      </c>
      <c r="Z33" s="127"/>
      <c r="AA33" s="130">
        <f t="shared" si="2"/>
        <v>2.0560298184441505E-2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8317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4803</v>
      </c>
      <c r="U37" s="127">
        <v>4812</v>
      </c>
      <c r="V37" s="127">
        <v>4730</v>
      </c>
      <c r="W37" s="127">
        <v>4811</v>
      </c>
      <c r="X37" s="127">
        <v>4770</v>
      </c>
      <c r="Y37" s="127">
        <v>4835</v>
      </c>
      <c r="Z37" s="127"/>
      <c r="AA37" s="127" t="str">
        <f>TEXT(Y37,"###,###")</f>
        <v>4,835</v>
      </c>
      <c r="AB37" s="127"/>
      <c r="AC37" s="127">
        <f>Y37/X37-1</f>
        <v>1.3626834381551323E-2</v>
      </c>
      <c r="AD37" s="127"/>
      <c r="AE37" s="127">
        <f>Y37/T37-1</f>
        <v>6.6625026025399769E-3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933</v>
      </c>
      <c r="U38" s="127">
        <v>921</v>
      </c>
      <c r="V38" s="127">
        <v>975</v>
      </c>
      <c r="W38" s="127">
        <v>881</v>
      </c>
      <c r="X38" s="127">
        <v>819</v>
      </c>
      <c r="Y38" s="127">
        <v>913</v>
      </c>
      <c r="Z38" s="127"/>
      <c r="AA38" s="127" t="str">
        <f>TEXT(Y38,"###,###")</f>
        <v>913</v>
      </c>
      <c r="AB38" s="127"/>
      <c r="AC38" s="127">
        <f>Y38/X38-1</f>
        <v>0.11477411477411481</v>
      </c>
      <c r="AD38" s="127"/>
      <c r="AE38" s="127">
        <f>Y38/T38-1</f>
        <v>-2.1436227224008619E-2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5736</v>
      </c>
      <c r="U40" s="127">
        <v>5733</v>
      </c>
      <c r="V40" s="127">
        <v>5705</v>
      </c>
      <c r="W40" s="127">
        <v>5692</v>
      </c>
      <c r="X40" s="127">
        <v>5589</v>
      </c>
      <c r="Y40" s="127">
        <v>5748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84.11621433542102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15.883785664578983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0</v>
      </c>
      <c r="Y44" s="129">
        <v>6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92</v>
      </c>
      <c r="Y45" s="129">
        <v>94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289</v>
      </c>
      <c r="Y46" s="129">
        <v>296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358</v>
      </c>
      <c r="Y47" s="129">
        <v>334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457</v>
      </c>
      <c r="Y48" s="129">
        <v>426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8.2'!S1&amp;" ("&amp;'Table 8.2'!Y2&amp;") *"</f>
        <v>Number of jobs by age and sex of job holders in Ararat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418</v>
      </c>
      <c r="Y49" s="129">
        <v>402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330</v>
      </c>
      <c r="Y50" s="129">
        <v>350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335</v>
      </c>
      <c r="Y51" s="129">
        <v>335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415</v>
      </c>
      <c r="Y52" s="129">
        <v>441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440</v>
      </c>
      <c r="Y53" s="129">
        <v>421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413</v>
      </c>
      <c r="Y54" s="129">
        <v>470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338</v>
      </c>
      <c r="Y55" s="129">
        <v>339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208</v>
      </c>
      <c r="Y56" s="129">
        <v>210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85</v>
      </c>
      <c r="Y57" s="129">
        <v>90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33</v>
      </c>
      <c r="Y58" s="129">
        <v>34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28</v>
      </c>
      <c r="Y59" s="129">
        <v>22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18</v>
      </c>
      <c r="Y60" s="129">
        <v>21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4247</v>
      </c>
      <c r="Y61" s="129">
        <v>4294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5</v>
      </c>
      <c r="Y63" s="129">
        <v>4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8.2'!S1&amp;" ("&amp;'Table 8.2'!Y2&amp;") *"</f>
        <v>Number of employed persons per occupation of main job by sex in Ararat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121</v>
      </c>
      <c r="Y64" s="129">
        <v>117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218</v>
      </c>
      <c r="Y65" s="129">
        <v>296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323</v>
      </c>
      <c r="Y66" s="129">
        <v>299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404</v>
      </c>
      <c r="Y67" s="129">
        <v>451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334</v>
      </c>
      <c r="Y68" s="129">
        <v>325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349</v>
      </c>
      <c r="Y69" s="129">
        <v>345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341</v>
      </c>
      <c r="Y70" s="129">
        <v>368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422</v>
      </c>
      <c r="Y71" s="129">
        <v>442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414</v>
      </c>
      <c r="Y72" s="129">
        <v>431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344</v>
      </c>
      <c r="Y73" s="129">
        <v>386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290</v>
      </c>
      <c r="Y74" s="129">
        <v>285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147</v>
      </c>
      <c r="Y75" s="129">
        <v>161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49</v>
      </c>
      <c r="Y76" s="129">
        <v>52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27</v>
      </c>
      <c r="Y77" s="129">
        <v>31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22</v>
      </c>
      <c r="Y78" s="129">
        <v>22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12</v>
      </c>
      <c r="Y79" s="129">
        <v>12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3817</v>
      </c>
      <c r="Y80" s="129">
        <v>4023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8.2'!S1</f>
        <v>Ararat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235</v>
      </c>
      <c r="Y83" s="129">
        <v>242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246</v>
      </c>
      <c r="Y84" s="129">
        <v>235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8.2'!AA4</f>
        <v>8,317</v>
      </c>
      <c r="D85" s="99">
        <f>'Table 8.2'!AC4</f>
        <v>3.1374007936507908E-2</v>
      </c>
      <c r="E85" s="100">
        <f>'Table 8.2'!AC4</f>
        <v>3.1374007936507908E-2</v>
      </c>
      <c r="F85" s="99">
        <f>'Table 8.2'!AE4</f>
        <v>-7.5178997613365439E-3</v>
      </c>
      <c r="G85" s="100">
        <f>'Table 8.2'!AE4</f>
        <v>-7.5178997613365439E-3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412</v>
      </c>
      <c r="Y85" s="129">
        <v>403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8.2'!AA5</f>
        <v>4,294</v>
      </c>
      <c r="D86" s="99">
        <f>'Table 8.2'!AC5</f>
        <v>1.1066635271956615E-2</v>
      </c>
      <c r="E86" s="100">
        <f>'Table 8.2'!AC5</f>
        <v>1.1066635271956615E-2</v>
      </c>
      <c r="F86" s="99">
        <f>'Table 8.2'!AE5</f>
        <v>-3.5706265439029883E-2</v>
      </c>
      <c r="G86" s="100">
        <f>'Table 8.2'!AE5</f>
        <v>-3.5706265439029883E-2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308</v>
      </c>
      <c r="Y86" s="129">
        <v>335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8.2'!AA6</f>
        <v>4,023</v>
      </c>
      <c r="D87" s="99">
        <f>'Table 8.2'!AC6</f>
        <v>5.4798112218143791E-2</v>
      </c>
      <c r="E87" s="100">
        <f>'Table 8.2'!AC6</f>
        <v>5.4798112218143791E-2</v>
      </c>
      <c r="F87" s="99">
        <f>'Table 8.2'!AE6</f>
        <v>2.4968152866241988E-2</v>
      </c>
      <c r="G87" s="100">
        <f>'Table 8.2'!AE6</f>
        <v>2.4968152866241988E-2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66</v>
      </c>
      <c r="Y87" s="129">
        <v>77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8.2'!AA7</f>
        <v>5,748</v>
      </c>
      <c r="D88" s="99">
        <f>'Table 8.2'!AC7</f>
        <v>2.8448738593666034E-2</v>
      </c>
      <c r="E88" s="100">
        <f>'Table 8.2'!AC7</f>
        <v>2.8448738593666034E-2</v>
      </c>
      <c r="F88" s="99">
        <f>'Table 8.2'!AE7</f>
        <v>2.4415765608649664E-3</v>
      </c>
      <c r="G88" s="100">
        <f>'Table 8.2'!AE7</f>
        <v>2.4415765608649664E-3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114</v>
      </c>
      <c r="Y88" s="129">
        <v>119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8.2'!AA37</f>
        <v>4,835</v>
      </c>
      <c r="D89" s="99">
        <f>'Table 8.2'!AC37</f>
        <v>1.3626834381551323E-2</v>
      </c>
      <c r="E89" s="100">
        <f>'Table 8.2'!AC37</f>
        <v>1.3626834381551323E-2</v>
      </c>
      <c r="F89" s="99">
        <f>'Table 8.2'!AE37</f>
        <v>6.6625026025399769E-3</v>
      </c>
      <c r="G89" s="100">
        <f>'Table 8.2'!AE37</f>
        <v>6.6625026025399769E-3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186</v>
      </c>
      <c r="Y89" s="129">
        <v>184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8.2'!AA38</f>
        <v>913</v>
      </c>
      <c r="D90" s="99">
        <f>'Table 8.2'!AC38</f>
        <v>0.11477411477411481</v>
      </c>
      <c r="E90" s="100">
        <f>'Table 8.2'!AC38</f>
        <v>0.11477411477411481</v>
      </c>
      <c r="F90" s="99">
        <f>'Table 8.2'!AE38</f>
        <v>-2.1436227224008619E-2</v>
      </c>
      <c r="G90" s="100">
        <f>'Table 8.2'!AE38</f>
        <v>-2.1436227224008619E-2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646</v>
      </c>
      <c r="Y90" s="129">
        <v>665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8.2'!AA114</f>
        <v>395</v>
      </c>
      <c r="D91" s="99">
        <f>'Table 8.2'!AC114</f>
        <v>0.10644257703081239</v>
      </c>
      <c r="E91" s="100">
        <f>'Table 8.2'!AC114</f>
        <v>0.10644257703081239</v>
      </c>
      <c r="F91" s="99">
        <f>'Table 8.2'!AE114</f>
        <v>-6.8396226415094352E-2</v>
      </c>
      <c r="G91" s="100">
        <f>'Table 8.2'!AE114</f>
        <v>-6.8396226415094352E-2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2960</v>
      </c>
      <c r="Y91" s="129">
        <v>2984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8.2'!AA115</f>
        <v>518</v>
      </c>
      <c r="D92" s="99">
        <f>'Table 8.2'!AC115</f>
        <v>0.12608695652173907</v>
      </c>
      <c r="E92" s="100">
        <f>'Table 8.2'!AC115</f>
        <v>0.12608695652173907</v>
      </c>
      <c r="F92" s="99">
        <f>'Table 8.2'!AE115</f>
        <v>1.9685039370078705E-2</v>
      </c>
      <c r="G92" s="100">
        <f>'Table 8.2'!AE115</f>
        <v>1.9685039370078705E-2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8.2'!AA8</f>
        <v>$35,980</v>
      </c>
      <c r="D93" s="99">
        <f>'Table 8.2'!AC8</f>
        <v>1.0489805089029858E-2</v>
      </c>
      <c r="E93" s="100">
        <f>'Table 8.2'!AC8</f>
        <v>1.0489805089029858E-2</v>
      </c>
      <c r="F93" s="99">
        <f>'Table 8.2'!AE8</f>
        <v>0.1608911689736392</v>
      </c>
      <c r="G93" s="100">
        <f>'Table 8.2'!AE8</f>
        <v>0.1608911689736392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172</v>
      </c>
      <c r="Y93" s="129">
        <v>164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8.2'!AA9</f>
        <v>$266.5 mil</v>
      </c>
      <c r="D94" s="99">
        <f>'Table 8.2'!AC9</f>
        <v>0.11244496576377938</v>
      </c>
      <c r="E94" s="100">
        <f>'Table 8.2'!AC9</f>
        <v>0.11244496576377938</v>
      </c>
      <c r="F94" s="99">
        <f>'Table 8.2'!AE9</f>
        <v>0.24154584983854877</v>
      </c>
      <c r="G94" s="100">
        <f>'Table 8.2'!AE9</f>
        <v>0.24154584983854877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462</v>
      </c>
      <c r="Y94" s="129">
        <v>459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81</v>
      </c>
      <c r="Y95" s="129">
        <v>82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419</v>
      </c>
      <c r="Y96" s="129">
        <v>458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333</v>
      </c>
      <c r="Y97" s="129">
        <v>368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242</v>
      </c>
      <c r="Y98" s="129">
        <v>257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14</v>
      </c>
      <c r="Y99" s="129">
        <v>13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359</v>
      </c>
      <c r="Y100" s="129">
        <v>411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2628</v>
      </c>
      <c r="Y101" s="129">
        <v>2764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5000</v>
      </c>
      <c r="Y104" s="127">
        <v>5312</v>
      </c>
      <c r="Z104" s="127"/>
      <c r="AA104" s="127" t="str">
        <f>TEXT(Y104,"###,###")</f>
        <v>5,312</v>
      </c>
      <c r="AB104" s="127"/>
      <c r="AC104" s="127">
        <f>Y104/($Y$4)*100</f>
        <v>63.869183599855717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1835</v>
      </c>
      <c r="Y105" s="127">
        <v>1886</v>
      </c>
      <c r="Z105" s="127"/>
      <c r="AA105" s="127" t="str">
        <f>TEXT(Y105,"###,###")</f>
        <v>1,886</v>
      </c>
      <c r="AB105" s="127"/>
      <c r="AC105" s="127">
        <f>Y105/($Y$4)*100</f>
        <v>22.676445833834315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6835</v>
      </c>
      <c r="Y106" s="127">
        <v>7198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1148</v>
      </c>
      <c r="Y108" s="127">
        <v>1295</v>
      </c>
      <c r="Z108" s="127"/>
      <c r="AA108" s="127" t="str">
        <f>TEXT(Y108,"###,###")</f>
        <v>1,295</v>
      </c>
      <c r="AB108" s="127"/>
      <c r="AC108" s="127">
        <f>Y108/($Y$4)*100</f>
        <v>15.570518215702778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1134</v>
      </c>
      <c r="Y109" s="127">
        <v>1365</v>
      </c>
      <c r="Z109" s="127"/>
      <c r="AA109" s="127" t="str">
        <f>TEXT(Y109,"###,###")</f>
        <v>1,365</v>
      </c>
      <c r="AB109" s="127"/>
      <c r="AC109" s="127">
        <f t="shared" ref="AC109:AC111" si="3">Y109/($Y$4)*100</f>
        <v>16.412167848984009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2040</v>
      </c>
      <c r="Y110" s="127">
        <v>1695</v>
      </c>
      <c r="Z110" s="127"/>
      <c r="AA110" s="127" t="str">
        <f>TEXT(Y110,"###,###")</f>
        <v>1,695</v>
      </c>
      <c r="AB110" s="127"/>
      <c r="AC110" s="127">
        <f t="shared" si="3"/>
        <v>20.379944691595529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2506</v>
      </c>
      <c r="Y111" s="127">
        <v>2843</v>
      </c>
      <c r="Z111" s="127"/>
      <c r="AA111" s="127" t="str">
        <f>TEXT(Y111,"###,###")</f>
        <v>2,843</v>
      </c>
      <c r="AB111" s="127"/>
      <c r="AC111" s="127">
        <f t="shared" si="3"/>
        <v>34.182998677407717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8059</v>
      </c>
      <c r="Y112" s="127">
        <v>8317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424</v>
      </c>
      <c r="U114" s="127">
        <v>454</v>
      </c>
      <c r="V114" s="127">
        <v>477</v>
      </c>
      <c r="W114" s="127">
        <v>387</v>
      </c>
      <c r="X114" s="127">
        <v>357</v>
      </c>
      <c r="Y114" s="127">
        <v>395</v>
      </c>
      <c r="Z114" s="127"/>
      <c r="AA114" s="127" t="str">
        <f>TEXT(Y114,"###,###")</f>
        <v>395</v>
      </c>
      <c r="AB114" s="127"/>
      <c r="AC114" s="127">
        <f>Y114/X114-1</f>
        <v>0.10644257703081239</v>
      </c>
      <c r="AD114" s="127"/>
      <c r="AE114" s="127">
        <f>Y114/T114-1</f>
        <v>-6.8396226415094352E-2</v>
      </c>
      <c r="AF114" s="127"/>
    </row>
    <row r="115" spans="19:32" x14ac:dyDescent="0.25">
      <c r="S115" s="127" t="s">
        <v>104</v>
      </c>
      <c r="T115" s="127">
        <v>508</v>
      </c>
      <c r="U115" s="127">
        <v>474</v>
      </c>
      <c r="V115" s="127">
        <v>497</v>
      </c>
      <c r="W115" s="127">
        <v>494</v>
      </c>
      <c r="X115" s="127">
        <v>460</v>
      </c>
      <c r="Y115" s="127">
        <v>518</v>
      </c>
      <c r="Z115" s="127"/>
      <c r="AA115" s="127" t="str">
        <f>TEXT(Y115,"###,###")</f>
        <v>518</v>
      </c>
      <c r="AB115" s="127"/>
      <c r="AC115" s="127">
        <f>Y115/X115-1</f>
        <v>0.12608695652173907</v>
      </c>
      <c r="AD115" s="127"/>
      <c r="AE115" s="127">
        <f>Y115/T115-1</f>
        <v>1.9685039370078705E-2</v>
      </c>
      <c r="AF115" s="127"/>
    </row>
    <row r="116" spans="19:32" x14ac:dyDescent="0.25">
      <c r="S116" s="127" t="s">
        <v>56</v>
      </c>
      <c r="T116" s="127">
        <v>932</v>
      </c>
      <c r="U116" s="127">
        <v>928</v>
      </c>
      <c r="V116" s="127">
        <v>974</v>
      </c>
      <c r="W116" s="127">
        <v>881</v>
      </c>
      <c r="X116" s="127">
        <v>817</v>
      </c>
      <c r="Y116" s="127">
        <v>913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42.98</v>
      </c>
      <c r="V118" s="127">
        <v>43.06</v>
      </c>
      <c r="W118" s="127">
        <v>42.1</v>
      </c>
      <c r="X118" s="127">
        <v>41.41</v>
      </c>
      <c r="Y118" s="127">
        <v>43.5</v>
      </c>
      <c r="Z118" s="127"/>
      <c r="AA118" s="127" t="str">
        <f>TEXT(Y118,"##.0")</f>
        <v>43.5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4502</v>
      </c>
      <c r="V120" s="127">
        <v>4513</v>
      </c>
      <c r="W120" s="127">
        <v>4538</v>
      </c>
      <c r="X120" s="127">
        <v>4438</v>
      </c>
      <c r="Y120" s="127">
        <v>4571</v>
      </c>
      <c r="Z120" s="127"/>
      <c r="AA120" s="127" t="str">
        <f>TEXT(Y120,"###,###")</f>
        <v>4,571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672</v>
      </c>
      <c r="V121" s="127">
        <v>693</v>
      </c>
      <c r="W121" s="127">
        <v>630</v>
      </c>
      <c r="X121" s="127">
        <v>618</v>
      </c>
      <c r="Y121" s="127">
        <v>645</v>
      </c>
      <c r="Z121" s="127"/>
      <c r="AA121" s="127" t="str">
        <f t="shared" ref="AA121:AA128" si="4">TEXT(Y121,"###,###")</f>
        <v>645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561</v>
      </c>
      <c r="V122" s="127">
        <v>501</v>
      </c>
      <c r="W122" s="127">
        <v>521</v>
      </c>
      <c r="X122" s="127">
        <v>529</v>
      </c>
      <c r="Y122" s="127">
        <v>532</v>
      </c>
      <c r="Z122" s="127"/>
      <c r="AA122" s="127" t="str">
        <f t="shared" si="4"/>
        <v>532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5063</v>
      </c>
      <c r="V124" s="127">
        <v>5014</v>
      </c>
      <c r="W124" s="127">
        <v>5059</v>
      </c>
      <c r="X124" s="127">
        <v>4967</v>
      </c>
      <c r="Y124" s="127">
        <v>5103</v>
      </c>
      <c r="Z124" s="127"/>
      <c r="AA124" s="127" t="str">
        <f t="shared" si="4"/>
        <v>5,103</v>
      </c>
      <c r="AB124" s="127"/>
      <c r="AC124" s="127">
        <f>Y124/$Y$7*100</f>
        <v>88.778705636743211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1233</v>
      </c>
      <c r="V125" s="127">
        <v>1194</v>
      </c>
      <c r="W125" s="127">
        <v>1151</v>
      </c>
      <c r="X125" s="127">
        <v>1147</v>
      </c>
      <c r="Y125" s="127">
        <v>1177</v>
      </c>
      <c r="Z125" s="127"/>
      <c r="AA125" s="127" t="str">
        <f t="shared" si="4"/>
        <v>1,177</v>
      </c>
      <c r="AB125" s="127"/>
      <c r="AC125" s="127">
        <f>Y125/$Y$7*100</f>
        <v>20.476687543493387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3053</v>
      </c>
      <c r="V127" s="127">
        <v>3015</v>
      </c>
      <c r="W127" s="127">
        <v>3020</v>
      </c>
      <c r="X127" s="127">
        <v>2960</v>
      </c>
      <c r="Y127" s="127">
        <v>2984</v>
      </c>
      <c r="Z127" s="127"/>
      <c r="AA127" s="127" t="str">
        <f t="shared" si="4"/>
        <v>2,984</v>
      </c>
      <c r="AB127" s="127"/>
      <c r="AC127" s="127">
        <f>Y127/$Y$7*100</f>
        <v>51.913709116214335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2681</v>
      </c>
      <c r="V128" s="127">
        <v>2693</v>
      </c>
      <c r="W128" s="127">
        <v>2671</v>
      </c>
      <c r="X128" s="127">
        <v>2634</v>
      </c>
      <c r="Y128" s="127">
        <v>2764</v>
      </c>
      <c r="Z128" s="127"/>
      <c r="AA128" s="127" t="str">
        <f t="shared" si="4"/>
        <v>2,764</v>
      </c>
      <c r="AB128" s="127"/>
      <c r="AC128" s="127">
        <f>Y128/$Y$7*100</f>
        <v>48.086290883785665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0CCDC7A8-F04E-4A77-A07F-45602A0251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EF2176D7-3012-4411-BA61-5764A961A8C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9C79285B-80ED-4887-9714-612F402E3A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4A616B73-8E1E-483C-8B4D-99E3022DE54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Hepburn</v>
      </c>
      <c r="T1" s="127"/>
      <c r="U1" s="127"/>
      <c r="V1" s="127"/>
      <c r="W1" s="127"/>
      <c r="X1" s="127"/>
      <c r="Y1" s="127" t="str">
        <f>Y3</f>
        <v>8.29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140</v>
      </c>
      <c r="V3" s="127"/>
      <c r="W3" s="127"/>
      <c r="X3" s="127"/>
      <c r="Y3" s="127" t="s">
        <v>242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8.29'!$Y$3&amp;" "&amp;'Table 8.29'!$U$3&amp;", "&amp;'State data for spotlight'!$C$3&amp;", "&amp;'Table 8.29'!$Y$2</f>
        <v>Table 8.29 Hepburn,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10089</v>
      </c>
      <c r="U4" s="129">
        <v>10122</v>
      </c>
      <c r="V4" s="129">
        <v>10310</v>
      </c>
      <c r="W4" s="129">
        <v>10376</v>
      </c>
      <c r="X4" s="129">
        <v>10385</v>
      </c>
      <c r="Y4" s="129">
        <v>11043</v>
      </c>
      <c r="Z4" s="127"/>
      <c r="AA4" s="127" t="str">
        <f>TEXT(Y4,"###,###")</f>
        <v>11,043</v>
      </c>
      <c r="AB4" s="127"/>
      <c r="AC4" s="127">
        <f t="shared" ref="AC4:AC9" si="0">Y4/X4-1</f>
        <v>6.3360616273471448E-2</v>
      </c>
      <c r="AD4" s="127"/>
      <c r="AE4" s="127">
        <f>Y4/T4-1</f>
        <v>9.4558429973238267E-2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5050</v>
      </c>
      <c r="U5" s="129">
        <v>5077</v>
      </c>
      <c r="V5" s="129">
        <v>5097</v>
      </c>
      <c r="W5" s="129">
        <v>5113</v>
      </c>
      <c r="X5" s="129">
        <v>5067</v>
      </c>
      <c r="Y5" s="129">
        <v>5424</v>
      </c>
      <c r="Z5" s="127"/>
      <c r="AA5" s="127" t="str">
        <f>TEXT(Y5,"###,###")</f>
        <v>5,424</v>
      </c>
      <c r="AB5" s="127"/>
      <c r="AC5" s="127">
        <f t="shared" si="0"/>
        <v>7.045589105979877E-2</v>
      </c>
      <c r="AD5" s="127"/>
      <c r="AE5" s="127">
        <f t="shared" ref="AE5:AE9" si="1">Y5/T5-1</f>
        <v>7.4059405940594125E-2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5041</v>
      </c>
      <c r="U6" s="129">
        <v>5048</v>
      </c>
      <c r="V6" s="129">
        <v>5211</v>
      </c>
      <c r="W6" s="129">
        <v>5261</v>
      </c>
      <c r="X6" s="129">
        <v>5316</v>
      </c>
      <c r="Y6" s="129">
        <v>5619</v>
      </c>
      <c r="Z6" s="127"/>
      <c r="AA6" s="127" t="str">
        <f>TEXT(Y6,"###,###")</f>
        <v>5,619</v>
      </c>
      <c r="AB6" s="127"/>
      <c r="AC6" s="127">
        <f t="shared" si="0"/>
        <v>5.6997742663656981E-2</v>
      </c>
      <c r="AD6" s="127"/>
      <c r="AE6" s="127">
        <f t="shared" si="1"/>
        <v>0.11465978972426116</v>
      </c>
      <c r="AF6" s="127"/>
    </row>
    <row r="7" spans="1:32" ht="16.5" customHeight="1" thickBot="1" x14ac:dyDescent="0.3">
      <c r="A7" s="46" t="str">
        <f>"QUICK STATS for "&amp;'Table 8.29'!Y2&amp;"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7179</v>
      </c>
      <c r="U7" s="129">
        <v>7253</v>
      </c>
      <c r="V7" s="129">
        <v>7340</v>
      </c>
      <c r="W7" s="129">
        <v>7366</v>
      </c>
      <c r="X7" s="129">
        <v>7349</v>
      </c>
      <c r="Y7" s="129">
        <v>7683</v>
      </c>
      <c r="Z7" s="127"/>
      <c r="AA7" s="127" t="str">
        <f>TEXT(Y7,"###,###")</f>
        <v>7,683</v>
      </c>
      <c r="AB7" s="127"/>
      <c r="AC7" s="127">
        <f t="shared" si="0"/>
        <v>4.5448360321132197E-2</v>
      </c>
      <c r="AD7" s="127"/>
      <c r="AE7" s="127">
        <f t="shared" si="1"/>
        <v>7.0204763894692768E-2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11,043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8.29'!AA7</f>
        <v>7,683</v>
      </c>
      <c r="P8" s="51"/>
      <c r="S8" s="127" t="s">
        <v>96</v>
      </c>
      <c r="T8" s="127">
        <v>30673</v>
      </c>
      <c r="U8" s="127">
        <v>31797.31</v>
      </c>
      <c r="V8" s="127">
        <v>32241.67</v>
      </c>
      <c r="W8" s="127">
        <v>34262.5</v>
      </c>
      <c r="X8" s="127">
        <v>35247</v>
      </c>
      <c r="Y8" s="127">
        <v>35420.6</v>
      </c>
      <c r="Z8" s="127"/>
      <c r="AA8" s="127" t="str">
        <f>TEXT(Y8,"$###,###")</f>
        <v>$35,421</v>
      </c>
      <c r="AB8" s="127"/>
      <c r="AC8" s="127">
        <f t="shared" si="0"/>
        <v>4.9252418645557849E-3</v>
      </c>
      <c r="AD8" s="127"/>
      <c r="AE8" s="127">
        <f t="shared" si="1"/>
        <v>0.15478107782088468</v>
      </c>
      <c r="AF8" s="127"/>
    </row>
    <row r="9" spans="1:32" x14ac:dyDescent="0.25">
      <c r="A9" s="55" t="s">
        <v>17</v>
      </c>
      <c r="B9" s="56"/>
      <c r="C9" s="57"/>
      <c r="D9" s="58">
        <f>'Table 8.29'!AC104</f>
        <v>67.708050348637144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50.423011844331647</v>
      </c>
      <c r="P9" s="59" t="s">
        <v>97</v>
      </c>
      <c r="S9" s="127" t="s">
        <v>9</v>
      </c>
      <c r="T9" s="127">
        <v>277042769</v>
      </c>
      <c r="U9" s="127">
        <v>290767706</v>
      </c>
      <c r="V9" s="127">
        <v>305142926</v>
      </c>
      <c r="W9" s="127">
        <v>318639466</v>
      </c>
      <c r="X9" s="127">
        <v>326752427</v>
      </c>
      <c r="Y9" s="127">
        <v>350808817</v>
      </c>
      <c r="Z9" s="127"/>
      <c r="AA9" s="127" t="str">
        <f>TEXT(Y9/1000000,"$#,###.0")&amp;" mil"</f>
        <v>$350.8 mil</v>
      </c>
      <c r="AB9" s="127"/>
      <c r="AC9" s="127">
        <f t="shared" si="0"/>
        <v>7.3622681921196476E-2</v>
      </c>
      <c r="AD9" s="127"/>
      <c r="AE9" s="127">
        <f t="shared" si="1"/>
        <v>0.26626231128956124</v>
      </c>
      <c r="AF9" s="127"/>
    </row>
    <row r="10" spans="1:32" x14ac:dyDescent="0.25">
      <c r="A10" s="55" t="s">
        <v>20</v>
      </c>
      <c r="B10" s="56"/>
      <c r="C10" s="57"/>
      <c r="D10" s="58">
        <f>'Table 8.29'!AC105</f>
        <v>19.86778954994114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49.57698815566836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84.485227124821037</v>
      </c>
      <c r="P11" s="59" t="s">
        <v>97</v>
      </c>
      <c r="S11" s="127" t="s">
        <v>32</v>
      </c>
      <c r="T11" s="129">
        <v>8085</v>
      </c>
      <c r="U11" s="129">
        <v>8157</v>
      </c>
      <c r="V11" s="129">
        <v>8312</v>
      </c>
      <c r="W11" s="129">
        <v>8411</v>
      </c>
      <c r="X11" s="129">
        <v>8483</v>
      </c>
      <c r="Y11" s="129">
        <v>9016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8.29'!AC108</f>
        <v>21.01783935524767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26.382923337238058</v>
      </c>
      <c r="P12" s="59" t="s">
        <v>97</v>
      </c>
      <c r="S12" s="127" t="s">
        <v>33</v>
      </c>
      <c r="T12" s="129">
        <v>2008</v>
      </c>
      <c r="U12" s="129">
        <v>1967</v>
      </c>
      <c r="V12" s="129">
        <v>1994</v>
      </c>
      <c r="W12" s="129">
        <v>1964</v>
      </c>
      <c r="X12" s="129">
        <v>1902</v>
      </c>
      <c r="Y12" s="129">
        <v>2027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8.29'!AC109</f>
        <v>18.02046545322829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8.29'!AA118</f>
        <v>45.6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8.29'!AC110</f>
        <v>20.148510368559268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16.647143043082131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8.29'!AC111</f>
        <v>28.389024721543059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83.352856956917876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487</v>
      </c>
      <c r="Z15" s="127"/>
      <c r="AA15" s="130">
        <f t="shared" ref="AA15:AA34" si="2">IF(Y15="np",0,Y15/$Y$34)</f>
        <v>4.4100335053880287E-2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47</v>
      </c>
      <c r="Z16" s="127"/>
      <c r="AA16" s="130">
        <f t="shared" si="2"/>
        <v>4.2560898306619578E-3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528</v>
      </c>
      <c r="Z17" s="127"/>
      <c r="AA17" s="130">
        <f t="shared" si="2"/>
        <v>4.7813094267861997E-2</v>
      </c>
      <c r="AB17" s="127"/>
      <c r="AC17" s="127"/>
      <c r="AD17" s="127"/>
      <c r="AE17" s="127"/>
      <c r="AF17" s="127"/>
    </row>
    <row r="18" spans="1:32" x14ac:dyDescent="0.25">
      <c r="A18" s="85" t="str">
        <f>'Table 8.29'!$S$1&amp;" ("&amp;'Table 8.29'!$T$2&amp;" to "&amp;'Table 8.29'!$Y$2&amp;")"</f>
        <v>Hepburn (2011-12 to 2016-17)</v>
      </c>
      <c r="B18" s="85"/>
      <c r="C18" s="85"/>
      <c r="D18" s="85"/>
      <c r="E18" s="85"/>
      <c r="F18" s="85"/>
      <c r="G18" s="85" t="str">
        <f>'Table 8.29'!$S$1&amp;" ("&amp;'Table 8.29'!$T$2&amp;" to "&amp;'Table 8.29'!$Y$2&amp;")"</f>
        <v>Hepburn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52</v>
      </c>
      <c r="Z18" s="127"/>
      <c r="AA18" s="130">
        <f t="shared" si="2"/>
        <v>4.7088653445621657E-3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635</v>
      </c>
      <c r="Z19" s="127"/>
      <c r="AA19" s="130">
        <f t="shared" si="2"/>
        <v>5.7502490265326452E-2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249</v>
      </c>
      <c r="Z20" s="127"/>
      <c r="AA20" s="130">
        <f t="shared" si="2"/>
        <v>2.2548220592230373E-2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820</v>
      </c>
      <c r="Z21" s="127"/>
      <c r="AA21" s="130">
        <f t="shared" si="2"/>
        <v>7.4255184279634151E-2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1086</v>
      </c>
      <c r="Z22" s="127"/>
      <c r="AA22" s="130">
        <f t="shared" si="2"/>
        <v>9.8342841619125237E-2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306</v>
      </c>
      <c r="Z23" s="127"/>
      <c r="AA23" s="130">
        <f t="shared" si="2"/>
        <v>2.7709861450692746E-2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179</v>
      </c>
      <c r="Z24" s="127"/>
      <c r="AA24" s="130">
        <f t="shared" si="2"/>
        <v>1.6209363397627456E-2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345</v>
      </c>
      <c r="Z25" s="127"/>
      <c r="AA25" s="130">
        <f t="shared" si="2"/>
        <v>3.1241510459114372E-2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161</v>
      </c>
      <c r="Z26" s="127"/>
      <c r="AA26" s="130">
        <f t="shared" si="2"/>
        <v>1.4579371547586706E-2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557</v>
      </c>
      <c r="Z27" s="127"/>
      <c r="AA27" s="130">
        <f t="shared" si="2"/>
        <v>5.04391922484832E-2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596</v>
      </c>
      <c r="Z28" s="127"/>
      <c r="AA28" s="130">
        <f t="shared" si="2"/>
        <v>5.3970841256904829E-2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664</v>
      </c>
      <c r="Z29" s="127"/>
      <c r="AA29" s="130">
        <f t="shared" si="2"/>
        <v>6.0128588245947662E-2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957</v>
      </c>
      <c r="Z30" s="127"/>
      <c r="AA30" s="130">
        <f t="shared" si="2"/>
        <v>8.666123336049987E-2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8.29'!Y2&amp;")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1327</v>
      </c>
      <c r="Z31" s="127"/>
      <c r="AA31" s="130">
        <f t="shared" si="2"/>
        <v>0.12016662138911528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295</v>
      </c>
      <c r="Z32" s="127"/>
      <c r="AA32" s="130">
        <f t="shared" si="2"/>
        <v>2.671375532011229E-2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309</v>
      </c>
      <c r="Z33" s="127"/>
      <c r="AA33" s="130">
        <f t="shared" si="2"/>
        <v>2.7981526759032871E-2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11043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6192</v>
      </c>
      <c r="U37" s="127">
        <v>6242</v>
      </c>
      <c r="V37" s="127">
        <v>6220</v>
      </c>
      <c r="W37" s="127">
        <v>6286</v>
      </c>
      <c r="X37" s="127">
        <v>6244</v>
      </c>
      <c r="Y37" s="127">
        <v>6404</v>
      </c>
      <c r="Z37" s="127"/>
      <c r="AA37" s="127" t="str">
        <f>TEXT(Y37,"###,###")</f>
        <v>6,404</v>
      </c>
      <c r="AB37" s="127"/>
      <c r="AC37" s="127">
        <f>Y37/X37-1</f>
        <v>2.5624599615631016E-2</v>
      </c>
      <c r="AD37" s="127"/>
      <c r="AE37" s="127">
        <f>Y37/T37-1</f>
        <v>3.4237726098191201E-2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982</v>
      </c>
      <c r="U38" s="127">
        <v>1012</v>
      </c>
      <c r="V38" s="127">
        <v>1114</v>
      </c>
      <c r="W38" s="127">
        <v>1078</v>
      </c>
      <c r="X38" s="127">
        <v>1109</v>
      </c>
      <c r="Y38" s="127">
        <v>1279</v>
      </c>
      <c r="Z38" s="127"/>
      <c r="AA38" s="127" t="str">
        <f>TEXT(Y38,"###,###")</f>
        <v>1,279</v>
      </c>
      <c r="AB38" s="127"/>
      <c r="AC38" s="127">
        <f>Y38/X38-1</f>
        <v>0.1532912533814248</v>
      </c>
      <c r="AD38" s="127"/>
      <c r="AE38" s="127">
        <f>Y38/T38-1</f>
        <v>0.30244399185336057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7174</v>
      </c>
      <c r="U40" s="127">
        <v>7254</v>
      </c>
      <c r="V40" s="127">
        <v>7334</v>
      </c>
      <c r="W40" s="127">
        <v>7364</v>
      </c>
      <c r="X40" s="127">
        <v>7353</v>
      </c>
      <c r="Y40" s="127">
        <v>7683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83.352856956917876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16.647143043082131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0</v>
      </c>
      <c r="Y44" s="129">
        <v>0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63</v>
      </c>
      <c r="Y45" s="129">
        <v>86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259</v>
      </c>
      <c r="Y46" s="129">
        <v>271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328</v>
      </c>
      <c r="Y47" s="129">
        <v>360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415</v>
      </c>
      <c r="Y48" s="129">
        <v>457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8.29'!S1&amp;" ("&amp;'Table 8.29'!Y2&amp;") *"</f>
        <v>Number of jobs by age and sex of job holders in Hepburn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407</v>
      </c>
      <c r="Y49" s="129">
        <v>446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440</v>
      </c>
      <c r="Y50" s="129">
        <v>448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571</v>
      </c>
      <c r="Y51" s="129">
        <v>536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556</v>
      </c>
      <c r="Y52" s="129">
        <v>625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588</v>
      </c>
      <c r="Y53" s="129">
        <v>582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541</v>
      </c>
      <c r="Y54" s="129">
        <v>620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432</v>
      </c>
      <c r="Y55" s="129">
        <v>474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280</v>
      </c>
      <c r="Y56" s="129">
        <v>322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117</v>
      </c>
      <c r="Y57" s="129">
        <v>119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39</v>
      </c>
      <c r="Y58" s="129">
        <v>43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15</v>
      </c>
      <c r="Y59" s="129">
        <v>20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16</v>
      </c>
      <c r="Y60" s="129">
        <v>13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5066</v>
      </c>
      <c r="Y61" s="129">
        <v>5424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0</v>
      </c>
      <c r="Y63" s="129">
        <v>0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8.29'!S1&amp;" ("&amp;'Table 8.29'!Y2&amp;") *"</f>
        <v>Number of employed persons per occupation of main job by sex in Hepburn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78</v>
      </c>
      <c r="Y64" s="129">
        <v>83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255</v>
      </c>
      <c r="Y65" s="129">
        <v>259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397</v>
      </c>
      <c r="Y66" s="129">
        <v>454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446</v>
      </c>
      <c r="Y67" s="129">
        <v>412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409</v>
      </c>
      <c r="Y68" s="129">
        <v>400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459</v>
      </c>
      <c r="Y69" s="129">
        <v>496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516</v>
      </c>
      <c r="Y70" s="129">
        <v>579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613</v>
      </c>
      <c r="Y71" s="129">
        <v>679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603</v>
      </c>
      <c r="Y72" s="129">
        <v>618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679</v>
      </c>
      <c r="Y73" s="129">
        <v>723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497</v>
      </c>
      <c r="Y74" s="129">
        <v>523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221</v>
      </c>
      <c r="Y75" s="129">
        <v>244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75</v>
      </c>
      <c r="Y76" s="129">
        <v>84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23</v>
      </c>
      <c r="Y77" s="129">
        <v>30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23</v>
      </c>
      <c r="Y78" s="129">
        <v>16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11</v>
      </c>
      <c r="Y79" s="129">
        <v>16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5317</v>
      </c>
      <c r="Y80" s="129">
        <v>5619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8.29'!S1</f>
        <v>Hepburn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386</v>
      </c>
      <c r="Y83" s="129">
        <v>412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430</v>
      </c>
      <c r="Y84" s="129">
        <v>464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8.29'!AA4</f>
        <v>11,043</v>
      </c>
      <c r="D85" s="99">
        <f>'Table 8.29'!AC4</f>
        <v>6.3360616273471448E-2</v>
      </c>
      <c r="E85" s="100">
        <f>'Table 8.29'!AC4</f>
        <v>6.3360616273471448E-2</v>
      </c>
      <c r="F85" s="99">
        <f>'Table 8.29'!AE4</f>
        <v>9.4558429973238267E-2</v>
      </c>
      <c r="G85" s="100">
        <f>'Table 8.29'!AE4</f>
        <v>9.4558429973238267E-2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618</v>
      </c>
      <c r="Y85" s="129">
        <v>683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8.29'!AA5</f>
        <v>5,424</v>
      </c>
      <c r="D86" s="99">
        <f>'Table 8.29'!AC5</f>
        <v>7.045589105979877E-2</v>
      </c>
      <c r="E86" s="100">
        <f>'Table 8.29'!AC5</f>
        <v>7.045589105979877E-2</v>
      </c>
      <c r="F86" s="99">
        <f>'Table 8.29'!AE5</f>
        <v>7.4059405940594125E-2</v>
      </c>
      <c r="G86" s="100">
        <f>'Table 8.29'!AE5</f>
        <v>7.4059405940594125E-2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217</v>
      </c>
      <c r="Y86" s="129">
        <v>240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8.29'!AA6</f>
        <v>5,619</v>
      </c>
      <c r="D87" s="99">
        <f>'Table 8.29'!AC6</f>
        <v>5.6997742663656981E-2</v>
      </c>
      <c r="E87" s="100">
        <f>'Table 8.29'!AC6</f>
        <v>5.6997742663656981E-2</v>
      </c>
      <c r="F87" s="99">
        <f>'Table 8.29'!AE6</f>
        <v>0.11465978972426116</v>
      </c>
      <c r="G87" s="100">
        <f>'Table 8.29'!AE6</f>
        <v>0.11465978972426116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156</v>
      </c>
      <c r="Y87" s="129">
        <v>169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8.29'!AA7</f>
        <v>7,683</v>
      </c>
      <c r="D88" s="99">
        <f>'Table 8.29'!AC7</f>
        <v>4.5448360321132197E-2</v>
      </c>
      <c r="E88" s="100">
        <f>'Table 8.29'!AC7</f>
        <v>4.5448360321132197E-2</v>
      </c>
      <c r="F88" s="99">
        <f>'Table 8.29'!AE7</f>
        <v>7.0204763894692768E-2</v>
      </c>
      <c r="G88" s="100">
        <f>'Table 8.29'!AE7</f>
        <v>7.0204763894692768E-2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123</v>
      </c>
      <c r="Y88" s="129">
        <v>124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8.29'!AA37</f>
        <v>6,404</v>
      </c>
      <c r="D89" s="99">
        <f>'Table 8.29'!AC37</f>
        <v>2.5624599615631016E-2</v>
      </c>
      <c r="E89" s="100">
        <f>'Table 8.29'!AC37</f>
        <v>2.5624599615631016E-2</v>
      </c>
      <c r="F89" s="99">
        <f>'Table 8.29'!AE37</f>
        <v>3.4237726098191201E-2</v>
      </c>
      <c r="G89" s="100">
        <f>'Table 8.29'!AE37</f>
        <v>3.4237726098191201E-2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246</v>
      </c>
      <c r="Y89" s="129">
        <v>245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8.29'!AA38</f>
        <v>1,279</v>
      </c>
      <c r="D90" s="99">
        <f>'Table 8.29'!AC38</f>
        <v>0.1532912533814248</v>
      </c>
      <c r="E90" s="100">
        <f>'Table 8.29'!AC38</f>
        <v>0.1532912533814248</v>
      </c>
      <c r="F90" s="99">
        <f>'Table 8.29'!AE38</f>
        <v>0.30244399185336057</v>
      </c>
      <c r="G90" s="100">
        <f>'Table 8.29'!AE38</f>
        <v>0.30244399185336057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386</v>
      </c>
      <c r="Y90" s="129">
        <v>411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8.29'!AA114</f>
        <v>530</v>
      </c>
      <c r="D91" s="99">
        <f>'Table 8.29'!AC114</f>
        <v>0.16228070175438591</v>
      </c>
      <c r="E91" s="100">
        <f>'Table 8.29'!AC114</f>
        <v>0.16228070175438591</v>
      </c>
      <c r="F91" s="99">
        <f>'Table 8.29'!AE114</f>
        <v>0.26794258373205748</v>
      </c>
      <c r="G91" s="100">
        <f>'Table 8.29'!AE114</f>
        <v>0.26794258373205748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3671</v>
      </c>
      <c r="Y91" s="129">
        <v>3874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8.29'!AA115</f>
        <v>749</v>
      </c>
      <c r="D92" s="99">
        <f>'Table 8.29'!AC115</f>
        <v>0.15053763440860224</v>
      </c>
      <c r="E92" s="100">
        <f>'Table 8.29'!AC115</f>
        <v>0.15053763440860224</v>
      </c>
      <c r="F92" s="99">
        <f>'Table 8.29'!AE115</f>
        <v>0.33037300177619899</v>
      </c>
      <c r="G92" s="100">
        <f>'Table 8.29'!AE115</f>
        <v>0.33037300177619899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8.29'!AA8</f>
        <v>$35,421</v>
      </c>
      <c r="D93" s="99">
        <f>'Table 8.29'!AC8</f>
        <v>4.9252418645557849E-3</v>
      </c>
      <c r="E93" s="100">
        <f>'Table 8.29'!AC8</f>
        <v>4.9252418645557849E-3</v>
      </c>
      <c r="F93" s="99">
        <f>'Table 8.29'!AE8</f>
        <v>0.15478107782088468</v>
      </c>
      <c r="G93" s="100">
        <f>'Table 8.29'!AE8</f>
        <v>0.15478107782088468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295</v>
      </c>
      <c r="Y93" s="129">
        <v>327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8.29'!AA9</f>
        <v>$350.8 mil</v>
      </c>
      <c r="D94" s="99">
        <f>'Table 8.29'!AC9</f>
        <v>7.3622681921196476E-2</v>
      </c>
      <c r="E94" s="100">
        <f>'Table 8.29'!AC9</f>
        <v>7.3622681921196476E-2</v>
      </c>
      <c r="F94" s="99">
        <f>'Table 8.29'!AE9</f>
        <v>0.26626231128956124</v>
      </c>
      <c r="G94" s="100">
        <f>'Table 8.29'!AE9</f>
        <v>0.26626231128956124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774</v>
      </c>
      <c r="Y94" s="129">
        <v>792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144</v>
      </c>
      <c r="Y95" s="129">
        <v>148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495</v>
      </c>
      <c r="Y96" s="129">
        <v>530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485</v>
      </c>
      <c r="Y97" s="129">
        <v>532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295</v>
      </c>
      <c r="Y98" s="129">
        <v>299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26</v>
      </c>
      <c r="Y99" s="129">
        <v>21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245</v>
      </c>
      <c r="Y100" s="129">
        <v>260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3682</v>
      </c>
      <c r="Y101" s="129">
        <v>3809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6710</v>
      </c>
      <c r="Y104" s="127">
        <v>7477</v>
      </c>
      <c r="Z104" s="127"/>
      <c r="AA104" s="127" t="str">
        <f>TEXT(Y104,"###,###")</f>
        <v>7,477</v>
      </c>
      <c r="AB104" s="127"/>
      <c r="AC104" s="127">
        <f>Y104/($Y$4)*100</f>
        <v>67.708050348637144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2136</v>
      </c>
      <c r="Y105" s="127">
        <v>2194</v>
      </c>
      <c r="Z105" s="127"/>
      <c r="AA105" s="127" t="str">
        <f>TEXT(Y105,"###,###")</f>
        <v>2,194</v>
      </c>
      <c r="AB105" s="127"/>
      <c r="AC105" s="127">
        <f>Y105/($Y$4)*100</f>
        <v>19.86778954994114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8846</v>
      </c>
      <c r="Y106" s="127">
        <v>9671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2083</v>
      </c>
      <c r="Y108" s="127">
        <v>2321</v>
      </c>
      <c r="Z108" s="127"/>
      <c r="AA108" s="127" t="str">
        <f>TEXT(Y108,"###,###")</f>
        <v>2,321</v>
      </c>
      <c r="AB108" s="127"/>
      <c r="AC108" s="127">
        <f>Y108/($Y$4)*100</f>
        <v>21.01783935524767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1547</v>
      </c>
      <c r="Y109" s="127">
        <v>1990</v>
      </c>
      <c r="Z109" s="127"/>
      <c r="AA109" s="127" t="str">
        <f>TEXT(Y109,"###,###")</f>
        <v>1,990</v>
      </c>
      <c r="AB109" s="127"/>
      <c r="AC109" s="127">
        <f t="shared" ref="AC109:AC111" si="3">Y109/($Y$4)*100</f>
        <v>18.02046545322829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2206</v>
      </c>
      <c r="Y110" s="127">
        <v>2225</v>
      </c>
      <c r="Z110" s="127"/>
      <c r="AA110" s="127" t="str">
        <f>TEXT(Y110,"###,###")</f>
        <v>2,225</v>
      </c>
      <c r="AB110" s="127"/>
      <c r="AC110" s="127">
        <f t="shared" si="3"/>
        <v>20.148510368559268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3007</v>
      </c>
      <c r="Y111" s="127">
        <v>3135</v>
      </c>
      <c r="Z111" s="127"/>
      <c r="AA111" s="127" t="str">
        <f>TEXT(Y111,"###,###")</f>
        <v>3,135</v>
      </c>
      <c r="AB111" s="127"/>
      <c r="AC111" s="127">
        <f t="shared" si="3"/>
        <v>28.389024721543059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10385</v>
      </c>
      <c r="Y112" s="127">
        <v>11043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418</v>
      </c>
      <c r="U114" s="127">
        <v>423</v>
      </c>
      <c r="V114" s="127">
        <v>448</v>
      </c>
      <c r="W114" s="127">
        <v>428</v>
      </c>
      <c r="X114" s="127">
        <v>456</v>
      </c>
      <c r="Y114" s="127">
        <v>530</v>
      </c>
      <c r="Z114" s="127"/>
      <c r="AA114" s="127" t="str">
        <f>TEXT(Y114,"###,###")</f>
        <v>530</v>
      </c>
      <c r="AB114" s="127"/>
      <c r="AC114" s="127">
        <f>Y114/X114-1</f>
        <v>0.16228070175438591</v>
      </c>
      <c r="AD114" s="127"/>
      <c r="AE114" s="127">
        <f>Y114/T114-1</f>
        <v>0.26794258373205748</v>
      </c>
      <c r="AF114" s="127"/>
    </row>
    <row r="115" spans="19:32" x14ac:dyDescent="0.25">
      <c r="S115" s="127" t="s">
        <v>104</v>
      </c>
      <c r="T115" s="127">
        <v>563</v>
      </c>
      <c r="U115" s="127">
        <v>592</v>
      </c>
      <c r="V115" s="127">
        <v>668</v>
      </c>
      <c r="W115" s="127">
        <v>650</v>
      </c>
      <c r="X115" s="127">
        <v>651</v>
      </c>
      <c r="Y115" s="127">
        <v>749</v>
      </c>
      <c r="Z115" s="127"/>
      <c r="AA115" s="127" t="str">
        <f>TEXT(Y115,"###,###")</f>
        <v>749</v>
      </c>
      <c r="AB115" s="127"/>
      <c r="AC115" s="127">
        <f>Y115/X115-1</f>
        <v>0.15053763440860224</v>
      </c>
      <c r="AD115" s="127"/>
      <c r="AE115" s="127">
        <f>Y115/T115-1</f>
        <v>0.33037300177619899</v>
      </c>
      <c r="AF115" s="127"/>
    </row>
    <row r="116" spans="19:32" x14ac:dyDescent="0.25">
      <c r="S116" s="127" t="s">
        <v>56</v>
      </c>
      <c r="T116" s="127">
        <v>981</v>
      </c>
      <c r="U116" s="127">
        <v>1015</v>
      </c>
      <c r="V116" s="127">
        <v>1116</v>
      </c>
      <c r="W116" s="127">
        <v>1078</v>
      </c>
      <c r="X116" s="127">
        <v>1107</v>
      </c>
      <c r="Y116" s="127">
        <v>1279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43.96</v>
      </c>
      <c r="V118" s="127">
        <v>48.3</v>
      </c>
      <c r="W118" s="127">
        <v>43.28</v>
      </c>
      <c r="X118" s="127">
        <v>46.45</v>
      </c>
      <c r="Y118" s="127">
        <v>45.63</v>
      </c>
      <c r="Z118" s="127"/>
      <c r="AA118" s="127" t="str">
        <f>TEXT(Y118,"##.0")</f>
        <v>45.6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5285</v>
      </c>
      <c r="V120" s="127">
        <v>5348</v>
      </c>
      <c r="W120" s="127">
        <v>5401</v>
      </c>
      <c r="X120" s="127">
        <v>5446</v>
      </c>
      <c r="Y120" s="127">
        <v>5656</v>
      </c>
      <c r="Z120" s="127"/>
      <c r="AA120" s="127" t="str">
        <f>TEXT(Y120,"###,###")</f>
        <v>5,656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1147</v>
      </c>
      <c r="V121" s="127">
        <v>1171</v>
      </c>
      <c r="W121" s="127">
        <v>1170</v>
      </c>
      <c r="X121" s="127">
        <v>1149</v>
      </c>
      <c r="Y121" s="127">
        <v>1192</v>
      </c>
      <c r="Z121" s="127"/>
      <c r="AA121" s="127" t="str">
        <f t="shared" ref="AA121:AA128" si="4">TEXT(Y121,"###,###")</f>
        <v>1,192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819</v>
      </c>
      <c r="V122" s="127">
        <v>823</v>
      </c>
      <c r="W122" s="127">
        <v>793</v>
      </c>
      <c r="X122" s="127">
        <v>758</v>
      </c>
      <c r="Y122" s="127">
        <v>835</v>
      </c>
      <c r="Z122" s="127"/>
      <c r="AA122" s="127" t="str">
        <f t="shared" si="4"/>
        <v>835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6104</v>
      </c>
      <c r="V124" s="127">
        <v>6171</v>
      </c>
      <c r="W124" s="127">
        <v>6194</v>
      </c>
      <c r="X124" s="127">
        <v>6204</v>
      </c>
      <c r="Y124" s="127">
        <v>6491</v>
      </c>
      <c r="Z124" s="127"/>
      <c r="AA124" s="127" t="str">
        <f t="shared" si="4"/>
        <v>6,491</v>
      </c>
      <c r="AB124" s="127"/>
      <c r="AC124" s="127">
        <f>Y124/$Y$7*100</f>
        <v>84.485227124821037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1966</v>
      </c>
      <c r="V125" s="127">
        <v>1994</v>
      </c>
      <c r="W125" s="127">
        <v>1963</v>
      </c>
      <c r="X125" s="127">
        <v>1907</v>
      </c>
      <c r="Y125" s="127">
        <v>2027</v>
      </c>
      <c r="Z125" s="127"/>
      <c r="AA125" s="127" t="str">
        <f t="shared" si="4"/>
        <v>2,027</v>
      </c>
      <c r="AB125" s="127"/>
      <c r="AC125" s="127">
        <f>Y125/$Y$7*100</f>
        <v>26.382923337238058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3704</v>
      </c>
      <c r="V127" s="127">
        <v>3713</v>
      </c>
      <c r="W127" s="127">
        <v>3706</v>
      </c>
      <c r="X127" s="127">
        <v>3671</v>
      </c>
      <c r="Y127" s="127">
        <v>3874</v>
      </c>
      <c r="Z127" s="127"/>
      <c r="AA127" s="127" t="str">
        <f t="shared" si="4"/>
        <v>3,874</v>
      </c>
      <c r="AB127" s="127"/>
      <c r="AC127" s="127">
        <f>Y127/$Y$7*100</f>
        <v>50.423011844331647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3545</v>
      </c>
      <c r="V128" s="127">
        <v>3623</v>
      </c>
      <c r="W128" s="127">
        <v>3658</v>
      </c>
      <c r="X128" s="127">
        <v>3681</v>
      </c>
      <c r="Y128" s="127">
        <v>3809</v>
      </c>
      <c r="Z128" s="127"/>
      <c r="AA128" s="127" t="str">
        <f t="shared" si="4"/>
        <v>3,809</v>
      </c>
      <c r="AB128" s="127"/>
      <c r="AC128" s="127">
        <f>Y128/$Y$7*100</f>
        <v>49.57698815566836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CE1D86B1-0D86-4B73-A732-5259BD11A79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8FE6C808-F77C-489D-88AB-0CC9A4C2C36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E09B3FA1-9B1B-4D6B-A24F-3056CA7474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A2D1A7FB-AC35-4DE4-B68A-8F0C6307EA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Hindmarsh</v>
      </c>
      <c r="T1" s="127"/>
      <c r="U1" s="127"/>
      <c r="V1" s="127"/>
      <c r="W1" s="127"/>
      <c r="X1" s="127"/>
      <c r="Y1" s="127" t="str">
        <f>Y3</f>
        <v>8.30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141</v>
      </c>
      <c r="V3" s="127"/>
      <c r="W3" s="127"/>
      <c r="X3" s="127"/>
      <c r="Y3" s="127" t="s">
        <v>210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8.30'!$Y$3&amp;" "&amp;'Table 8.30'!$U$3&amp;", "&amp;'State data for spotlight'!$C$3&amp;", "&amp;'Table 8.30'!$Y$2</f>
        <v>Table 8.30 Hindmarsh,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4132</v>
      </c>
      <c r="U4" s="129">
        <v>4113</v>
      </c>
      <c r="V4" s="129">
        <v>4141</v>
      </c>
      <c r="W4" s="129">
        <v>4049</v>
      </c>
      <c r="X4" s="129">
        <v>3859</v>
      </c>
      <c r="Y4" s="129">
        <v>4030</v>
      </c>
      <c r="Z4" s="127"/>
      <c r="AA4" s="127" t="str">
        <f>TEXT(Y4,"###,###")</f>
        <v>4,030</v>
      </c>
      <c r="AB4" s="127"/>
      <c r="AC4" s="127">
        <f t="shared" ref="AC4:AC9" si="0">Y4/X4-1</f>
        <v>4.4311997926923974E-2</v>
      </c>
      <c r="AD4" s="127"/>
      <c r="AE4" s="127">
        <f>Y4/T4-1</f>
        <v>-2.4685382381413379E-2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2167</v>
      </c>
      <c r="U5" s="129">
        <v>2242</v>
      </c>
      <c r="V5" s="129">
        <v>2221</v>
      </c>
      <c r="W5" s="129">
        <v>2173</v>
      </c>
      <c r="X5" s="129">
        <v>2043</v>
      </c>
      <c r="Y5" s="129">
        <v>2115</v>
      </c>
      <c r="Z5" s="127"/>
      <c r="AA5" s="127" t="str">
        <f>TEXT(Y5,"###,###")</f>
        <v>2,115</v>
      </c>
      <c r="AB5" s="127"/>
      <c r="AC5" s="127">
        <f t="shared" si="0"/>
        <v>3.524229074889873E-2</v>
      </c>
      <c r="AD5" s="127"/>
      <c r="AE5" s="127">
        <f t="shared" ref="AE5:AE9" si="1">Y5/T5-1</f>
        <v>-2.3996308260267663E-2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1965</v>
      </c>
      <c r="U6" s="129">
        <v>1871</v>
      </c>
      <c r="V6" s="129">
        <v>1921</v>
      </c>
      <c r="W6" s="129">
        <v>1877</v>
      </c>
      <c r="X6" s="129">
        <v>1819</v>
      </c>
      <c r="Y6" s="129">
        <v>1915</v>
      </c>
      <c r="Z6" s="127"/>
      <c r="AA6" s="127" t="str">
        <f>TEXT(Y6,"###,###")</f>
        <v>1,915</v>
      </c>
      <c r="AB6" s="127"/>
      <c r="AC6" s="127">
        <f t="shared" si="0"/>
        <v>5.2776250687190718E-2</v>
      </c>
      <c r="AD6" s="127"/>
      <c r="AE6" s="127">
        <f t="shared" si="1"/>
        <v>-2.5445292620865145E-2</v>
      </c>
      <c r="AF6" s="127"/>
    </row>
    <row r="7" spans="1:32" ht="16.5" customHeight="1" thickBot="1" x14ac:dyDescent="0.3">
      <c r="A7" s="46" t="str">
        <f>"QUICK STATS for "&amp;'Table 8.30'!Y2&amp;"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2926</v>
      </c>
      <c r="U7" s="129">
        <v>2908</v>
      </c>
      <c r="V7" s="129">
        <v>2880</v>
      </c>
      <c r="W7" s="129">
        <v>2819</v>
      </c>
      <c r="X7" s="129">
        <v>2719</v>
      </c>
      <c r="Y7" s="129">
        <v>2762</v>
      </c>
      <c r="Z7" s="127"/>
      <c r="AA7" s="127" t="str">
        <f>TEXT(Y7,"###,###")</f>
        <v>2,762</v>
      </c>
      <c r="AB7" s="127"/>
      <c r="AC7" s="127">
        <f t="shared" si="0"/>
        <v>1.5814637734461234E-2</v>
      </c>
      <c r="AD7" s="127"/>
      <c r="AE7" s="127">
        <f t="shared" si="1"/>
        <v>-5.6049213943950793E-2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4,030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8.30'!AA7</f>
        <v>2,762</v>
      </c>
      <c r="P8" s="51"/>
      <c r="S8" s="127" t="s">
        <v>96</v>
      </c>
      <c r="T8" s="127">
        <v>29132.03</v>
      </c>
      <c r="U8" s="127">
        <v>29650</v>
      </c>
      <c r="V8" s="127">
        <v>30686.07</v>
      </c>
      <c r="W8" s="127">
        <v>32310.74</v>
      </c>
      <c r="X8" s="127">
        <v>34776</v>
      </c>
      <c r="Y8" s="127">
        <v>33798.36</v>
      </c>
      <c r="Z8" s="127"/>
      <c r="AA8" s="127" t="str">
        <f>TEXT(Y8,"$###,###")</f>
        <v>$33,798</v>
      </c>
      <c r="AB8" s="127"/>
      <c r="AC8" s="127">
        <f t="shared" si="0"/>
        <v>-2.8112491373360915E-2</v>
      </c>
      <c r="AD8" s="127"/>
      <c r="AE8" s="127">
        <f t="shared" si="1"/>
        <v>0.16017867618562809</v>
      </c>
      <c r="AF8" s="127"/>
    </row>
    <row r="9" spans="1:32" x14ac:dyDescent="0.25">
      <c r="A9" s="55" t="s">
        <v>17</v>
      </c>
      <c r="B9" s="56"/>
      <c r="C9" s="57"/>
      <c r="D9" s="58">
        <f>'Table 8.30'!AC104</f>
        <v>57.096774193548384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53.439536567704558</v>
      </c>
      <c r="P9" s="59" t="s">
        <v>97</v>
      </c>
      <c r="S9" s="127" t="s">
        <v>9</v>
      </c>
      <c r="T9" s="127">
        <v>114269688</v>
      </c>
      <c r="U9" s="127">
        <v>116358048</v>
      </c>
      <c r="V9" s="127">
        <v>137192965</v>
      </c>
      <c r="W9" s="127">
        <v>122509756</v>
      </c>
      <c r="X9" s="127">
        <v>95561495</v>
      </c>
      <c r="Y9" s="127">
        <v>126175180</v>
      </c>
      <c r="Z9" s="127"/>
      <c r="AA9" s="127" t="str">
        <f>TEXT(Y9/1000000,"$#,###.0")&amp;" mil"</f>
        <v>$126.2 mil</v>
      </c>
      <c r="AB9" s="127"/>
      <c r="AC9" s="127">
        <f t="shared" si="0"/>
        <v>0.3203558609040178</v>
      </c>
      <c r="AD9" s="127"/>
      <c r="AE9" s="127">
        <f t="shared" si="1"/>
        <v>0.10418766523629608</v>
      </c>
      <c r="AF9" s="127"/>
    </row>
    <row r="10" spans="1:32" x14ac:dyDescent="0.25">
      <c r="A10" s="55" t="s">
        <v>20</v>
      </c>
      <c r="B10" s="56"/>
      <c r="C10" s="57"/>
      <c r="D10" s="58">
        <f>'Table 8.30'!AC105</f>
        <v>22.30769230769231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46.560463432295442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80.702389572773342</v>
      </c>
      <c r="P11" s="59" t="s">
        <v>97</v>
      </c>
      <c r="S11" s="127" t="s">
        <v>32</v>
      </c>
      <c r="T11" s="129">
        <v>3154</v>
      </c>
      <c r="U11" s="129">
        <v>3132</v>
      </c>
      <c r="V11" s="129">
        <v>3154</v>
      </c>
      <c r="W11" s="129">
        <v>3102</v>
      </c>
      <c r="X11" s="129">
        <v>2964</v>
      </c>
      <c r="Y11" s="129">
        <v>3099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8.30'!AC108</f>
        <v>19.578163771712159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33.707458363504706</v>
      </c>
      <c r="P12" s="59" t="s">
        <v>97</v>
      </c>
      <c r="S12" s="127" t="s">
        <v>33</v>
      </c>
      <c r="T12" s="129">
        <v>976</v>
      </c>
      <c r="U12" s="129">
        <v>980</v>
      </c>
      <c r="V12" s="129">
        <v>991</v>
      </c>
      <c r="W12" s="129">
        <v>951</v>
      </c>
      <c r="X12" s="129">
        <v>895</v>
      </c>
      <c r="Y12" s="129">
        <v>931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8.30'!AC109</f>
        <v>15.136476426799009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8.30'!AA118</f>
        <v>45.2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8.30'!AC110</f>
        <v>13.945409429280398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15.387400434467777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8.30'!AC111</f>
        <v>30.744416873449133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84.612599565532221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668</v>
      </c>
      <c r="Z15" s="127"/>
      <c r="AA15" s="130">
        <f t="shared" ref="AA15:AA34" si="2">IF(Y15="np",0,Y15/$Y$34)</f>
        <v>0.16575682382133994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6</v>
      </c>
      <c r="Z16" s="127"/>
      <c r="AA16" s="130">
        <f t="shared" si="2"/>
        <v>1.488833746898263E-3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124</v>
      </c>
      <c r="Z17" s="127"/>
      <c r="AA17" s="130">
        <f t="shared" si="2"/>
        <v>3.0769230769230771E-2</v>
      </c>
      <c r="AB17" s="127"/>
      <c r="AC17" s="127"/>
      <c r="AD17" s="127"/>
      <c r="AE17" s="127"/>
      <c r="AF17" s="127"/>
    </row>
    <row r="18" spans="1:32" x14ac:dyDescent="0.25">
      <c r="A18" s="85" t="str">
        <f>'Table 8.30'!$S$1&amp;" ("&amp;'Table 8.30'!$T$2&amp;" to "&amp;'Table 8.30'!$Y$2&amp;")"</f>
        <v>Hindmarsh (2011-12 to 2016-17)</v>
      </c>
      <c r="B18" s="85"/>
      <c r="C18" s="85"/>
      <c r="D18" s="85"/>
      <c r="E18" s="85"/>
      <c r="F18" s="85"/>
      <c r="G18" s="85" t="str">
        <f>'Table 8.30'!$S$1&amp;" ("&amp;'Table 8.30'!$T$2&amp;" to "&amp;'Table 8.30'!$Y$2&amp;")"</f>
        <v>Hindmarsh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26</v>
      </c>
      <c r="Z18" s="127"/>
      <c r="AA18" s="130">
        <f t="shared" si="2"/>
        <v>6.4516129032258064E-3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177</v>
      </c>
      <c r="Z19" s="127"/>
      <c r="AA19" s="130">
        <f t="shared" si="2"/>
        <v>4.3920595533498759E-2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84</v>
      </c>
      <c r="Z20" s="127"/>
      <c r="AA20" s="130">
        <f t="shared" si="2"/>
        <v>2.0843672456575684E-2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257</v>
      </c>
      <c r="Z21" s="127"/>
      <c r="AA21" s="130">
        <f t="shared" si="2"/>
        <v>6.3771712158808933E-2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72</v>
      </c>
      <c r="Z22" s="127"/>
      <c r="AA22" s="130">
        <f t="shared" si="2"/>
        <v>1.7866004962779156E-2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261</v>
      </c>
      <c r="Z23" s="127"/>
      <c r="AA23" s="130">
        <f t="shared" si="2"/>
        <v>6.4764267990074439E-2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13</v>
      </c>
      <c r="Z24" s="127"/>
      <c r="AA24" s="130">
        <f t="shared" si="2"/>
        <v>3.2258064516129032E-3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75</v>
      </c>
      <c r="Z25" s="127"/>
      <c r="AA25" s="130">
        <f t="shared" si="2"/>
        <v>1.8610421836228287E-2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32</v>
      </c>
      <c r="Z26" s="127"/>
      <c r="AA26" s="130">
        <f t="shared" si="2"/>
        <v>7.9404466501240695E-3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74</v>
      </c>
      <c r="Z27" s="127"/>
      <c r="AA27" s="130">
        <f t="shared" si="2"/>
        <v>1.836228287841191E-2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181</v>
      </c>
      <c r="Z28" s="127"/>
      <c r="AA28" s="130">
        <f t="shared" si="2"/>
        <v>4.4913151364764266E-2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212</v>
      </c>
      <c r="Z29" s="127"/>
      <c r="AA29" s="130">
        <f t="shared" si="2"/>
        <v>5.2605459057071959E-2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248</v>
      </c>
      <c r="Z30" s="127"/>
      <c r="AA30" s="130">
        <f t="shared" si="2"/>
        <v>6.1538461538461542E-2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8.30'!Y2&amp;")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541</v>
      </c>
      <c r="Z31" s="127"/>
      <c r="AA31" s="130">
        <f t="shared" si="2"/>
        <v>0.13424317617866005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38</v>
      </c>
      <c r="Z32" s="127"/>
      <c r="AA32" s="130">
        <f t="shared" si="2"/>
        <v>9.4292803970223334E-3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113</v>
      </c>
      <c r="Z33" s="127"/>
      <c r="AA33" s="130">
        <f t="shared" si="2"/>
        <v>2.803970223325062E-2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4030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2518</v>
      </c>
      <c r="U37" s="127">
        <v>2510</v>
      </c>
      <c r="V37" s="127">
        <v>2443</v>
      </c>
      <c r="W37" s="127">
        <v>2412</v>
      </c>
      <c r="X37" s="127">
        <v>2352</v>
      </c>
      <c r="Y37" s="127">
        <v>2337</v>
      </c>
      <c r="Z37" s="127"/>
      <c r="AA37" s="127" t="str">
        <f>TEXT(Y37,"###,###")</f>
        <v>2,337</v>
      </c>
      <c r="AB37" s="127"/>
      <c r="AC37" s="127">
        <f>Y37/X37-1</f>
        <v>-6.3775510204081565E-3</v>
      </c>
      <c r="AD37" s="127"/>
      <c r="AE37" s="127">
        <f>Y37/T37-1</f>
        <v>-7.1882446386020704E-2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410</v>
      </c>
      <c r="U38" s="127">
        <v>390</v>
      </c>
      <c r="V38" s="127">
        <v>435</v>
      </c>
      <c r="W38" s="127">
        <v>407</v>
      </c>
      <c r="X38" s="127">
        <v>363</v>
      </c>
      <c r="Y38" s="127">
        <v>425</v>
      </c>
      <c r="Z38" s="127"/>
      <c r="AA38" s="127" t="str">
        <f>TEXT(Y38,"###,###")</f>
        <v>425</v>
      </c>
      <c r="AB38" s="127"/>
      <c r="AC38" s="127">
        <f>Y38/X38-1</f>
        <v>0.17079889807162529</v>
      </c>
      <c r="AD38" s="127"/>
      <c r="AE38" s="127">
        <f>Y38/T38-1</f>
        <v>3.6585365853658569E-2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2928</v>
      </c>
      <c r="U40" s="127">
        <v>2900</v>
      </c>
      <c r="V40" s="127">
        <v>2878</v>
      </c>
      <c r="W40" s="127">
        <v>2819</v>
      </c>
      <c r="X40" s="127">
        <v>2715</v>
      </c>
      <c r="Y40" s="127">
        <v>2762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84.612599565532221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15.387400434467777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5</v>
      </c>
      <c r="Y44" s="129">
        <v>3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33</v>
      </c>
      <c r="Y45" s="129">
        <v>44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167</v>
      </c>
      <c r="Y46" s="129">
        <v>144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206</v>
      </c>
      <c r="Y47" s="129">
        <v>213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168</v>
      </c>
      <c r="Y48" s="129">
        <v>216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8.30'!S1&amp;" ("&amp;'Table 8.30'!Y2&amp;") *"</f>
        <v>Number of jobs by age and sex of job holders in Hindmarsh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135</v>
      </c>
      <c r="Y49" s="129">
        <v>154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165</v>
      </c>
      <c r="Y50" s="129">
        <v>144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144</v>
      </c>
      <c r="Y51" s="129">
        <v>152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179</v>
      </c>
      <c r="Y52" s="129">
        <v>179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229</v>
      </c>
      <c r="Y53" s="129">
        <v>209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238</v>
      </c>
      <c r="Y54" s="129">
        <v>255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156</v>
      </c>
      <c r="Y55" s="129">
        <v>183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98</v>
      </c>
      <c r="Y56" s="129">
        <v>80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64</v>
      </c>
      <c r="Y57" s="129">
        <v>66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33</v>
      </c>
      <c r="Y58" s="129">
        <v>38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25</v>
      </c>
      <c r="Y59" s="129">
        <v>21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11</v>
      </c>
      <c r="Y60" s="129">
        <v>12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2044</v>
      </c>
      <c r="Y61" s="129">
        <v>2115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0</v>
      </c>
      <c r="Y63" s="129">
        <v>0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8.30'!S1&amp;" ("&amp;'Table 8.30'!Y2&amp;") *"</f>
        <v>Number of employed persons per occupation of main job by sex in Hindmarsh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36</v>
      </c>
      <c r="Y64" s="129">
        <v>42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115</v>
      </c>
      <c r="Y65" s="129">
        <v>127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187</v>
      </c>
      <c r="Y66" s="129">
        <v>183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141</v>
      </c>
      <c r="Y67" s="129">
        <v>172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134</v>
      </c>
      <c r="Y68" s="129">
        <v>128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122</v>
      </c>
      <c r="Y69" s="129">
        <v>127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157</v>
      </c>
      <c r="Y70" s="129">
        <v>161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198</v>
      </c>
      <c r="Y71" s="129">
        <v>219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220</v>
      </c>
      <c r="Y72" s="129">
        <v>207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240</v>
      </c>
      <c r="Y73" s="129">
        <v>251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124</v>
      </c>
      <c r="Y74" s="129">
        <v>145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57</v>
      </c>
      <c r="Y75" s="129">
        <v>58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42</v>
      </c>
      <c r="Y76" s="129">
        <v>42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29</v>
      </c>
      <c r="Y77" s="129">
        <v>28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11</v>
      </c>
      <c r="Y78" s="129">
        <v>11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14</v>
      </c>
      <c r="Y79" s="129">
        <v>13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1816</v>
      </c>
      <c r="Y80" s="129">
        <v>1915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8.30'!S1</f>
        <v>Hindmarsh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103</v>
      </c>
      <c r="Y83" s="129">
        <v>111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98</v>
      </c>
      <c r="Y84" s="129">
        <v>83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8.30'!AA4</f>
        <v>4,030</v>
      </c>
      <c r="D85" s="99">
        <f>'Table 8.30'!AC4</f>
        <v>4.4311997926923974E-2</v>
      </c>
      <c r="E85" s="100">
        <f>'Table 8.30'!AC4</f>
        <v>4.4311997926923974E-2</v>
      </c>
      <c r="F85" s="99">
        <f>'Table 8.30'!AE4</f>
        <v>-2.4685382381413379E-2</v>
      </c>
      <c r="G85" s="100">
        <f>'Table 8.30'!AE4</f>
        <v>-2.4685382381413379E-2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173</v>
      </c>
      <c r="Y85" s="129">
        <v>189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8.30'!AA5</f>
        <v>2,115</v>
      </c>
      <c r="D86" s="99">
        <f>'Table 8.30'!AC5</f>
        <v>3.524229074889873E-2</v>
      </c>
      <c r="E86" s="100">
        <f>'Table 8.30'!AC5</f>
        <v>3.524229074889873E-2</v>
      </c>
      <c r="F86" s="99">
        <f>'Table 8.30'!AE5</f>
        <v>-2.3996308260267663E-2</v>
      </c>
      <c r="G86" s="100">
        <f>'Table 8.30'!AE5</f>
        <v>-2.3996308260267663E-2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41</v>
      </c>
      <c r="Y86" s="129">
        <v>42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8.30'!AA6</f>
        <v>1,915</v>
      </c>
      <c r="D87" s="99">
        <f>'Table 8.30'!AC6</f>
        <v>5.2776250687190718E-2</v>
      </c>
      <c r="E87" s="100">
        <f>'Table 8.30'!AC6</f>
        <v>5.2776250687190718E-2</v>
      </c>
      <c r="F87" s="99">
        <f>'Table 8.30'!AE6</f>
        <v>-2.5445292620865145E-2</v>
      </c>
      <c r="G87" s="100">
        <f>'Table 8.30'!AE6</f>
        <v>-2.5445292620865145E-2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30</v>
      </c>
      <c r="Y87" s="129">
        <v>31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8.30'!AA7</f>
        <v>2,762</v>
      </c>
      <c r="D88" s="99">
        <f>'Table 8.30'!AC7</f>
        <v>1.5814637734461234E-2</v>
      </c>
      <c r="E88" s="100">
        <f>'Table 8.30'!AC7</f>
        <v>1.5814637734461234E-2</v>
      </c>
      <c r="F88" s="99">
        <f>'Table 8.30'!AE7</f>
        <v>-5.6049213943950793E-2</v>
      </c>
      <c r="G88" s="100">
        <f>'Table 8.30'!AE7</f>
        <v>-5.6049213943950793E-2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27</v>
      </c>
      <c r="Y88" s="129">
        <v>29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8.30'!AA37</f>
        <v>2,337</v>
      </c>
      <c r="D89" s="99">
        <f>'Table 8.30'!AC37</f>
        <v>-6.3775510204081565E-3</v>
      </c>
      <c r="E89" s="100">
        <f>'Table 8.30'!AC37</f>
        <v>-6.3775510204081565E-3</v>
      </c>
      <c r="F89" s="99">
        <f>'Table 8.30'!AE37</f>
        <v>-7.1882446386020704E-2</v>
      </c>
      <c r="G89" s="100">
        <f>'Table 8.30'!AE37</f>
        <v>-7.1882446386020704E-2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187</v>
      </c>
      <c r="Y89" s="129">
        <v>191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8.30'!AA38</f>
        <v>425</v>
      </c>
      <c r="D90" s="99">
        <f>'Table 8.30'!AC38</f>
        <v>0.17079889807162529</v>
      </c>
      <c r="E90" s="100">
        <f>'Table 8.30'!AC38</f>
        <v>0.17079889807162529</v>
      </c>
      <c r="F90" s="99">
        <f>'Table 8.30'!AE38</f>
        <v>3.6585365853658569E-2</v>
      </c>
      <c r="G90" s="100">
        <f>'Table 8.30'!AE38</f>
        <v>3.6585365853658569E-2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298</v>
      </c>
      <c r="Y90" s="129">
        <v>305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8.30'!AA114</f>
        <v>189</v>
      </c>
      <c r="D91" s="99">
        <f>'Table 8.30'!AC114</f>
        <v>0.1454545454545455</v>
      </c>
      <c r="E91" s="100">
        <f>'Table 8.30'!AC114</f>
        <v>0.1454545454545455</v>
      </c>
      <c r="F91" s="99">
        <f>'Table 8.30'!AE114</f>
        <v>6.7796610169491567E-2</v>
      </c>
      <c r="G91" s="100">
        <f>'Table 8.30'!AE114</f>
        <v>6.7796610169491567E-2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1459</v>
      </c>
      <c r="Y91" s="129">
        <v>1476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8.30'!AA115</f>
        <v>236</v>
      </c>
      <c r="D92" s="99">
        <f>'Table 8.30'!AC115</f>
        <v>0.17999999999999994</v>
      </c>
      <c r="E92" s="100">
        <f>'Table 8.30'!AC115</f>
        <v>0.17999999999999994</v>
      </c>
      <c r="F92" s="99">
        <f>'Table 8.30'!AE115</f>
        <v>2.6086956521739202E-2</v>
      </c>
      <c r="G92" s="100">
        <f>'Table 8.30'!AE115</f>
        <v>2.6086956521739202E-2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8.30'!AA8</f>
        <v>$33,798</v>
      </c>
      <c r="D93" s="99">
        <f>'Table 8.30'!AC8</f>
        <v>-2.8112491373360915E-2</v>
      </c>
      <c r="E93" s="100">
        <f>'Table 8.30'!AC8</f>
        <v>-2.8112491373360915E-2</v>
      </c>
      <c r="F93" s="99">
        <f>'Table 8.30'!AE8</f>
        <v>0.16017867618562809</v>
      </c>
      <c r="G93" s="100">
        <f>'Table 8.30'!AE8</f>
        <v>0.16017867618562809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65</v>
      </c>
      <c r="Y93" s="129">
        <v>70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8.30'!AA9</f>
        <v>$126.2 mil</v>
      </c>
      <c r="D94" s="99">
        <f>'Table 8.30'!AC9</f>
        <v>0.3203558609040178</v>
      </c>
      <c r="E94" s="100">
        <f>'Table 8.30'!AC9</f>
        <v>0.3203558609040178</v>
      </c>
      <c r="F94" s="99">
        <f>'Table 8.30'!AE9</f>
        <v>0.10418766523629608</v>
      </c>
      <c r="G94" s="100">
        <f>'Table 8.30'!AE9</f>
        <v>0.10418766523629608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259</v>
      </c>
      <c r="Y94" s="129">
        <v>250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36</v>
      </c>
      <c r="Y95" s="129">
        <v>38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172</v>
      </c>
      <c r="Y96" s="129">
        <v>169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167</v>
      </c>
      <c r="Y97" s="129">
        <v>178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72</v>
      </c>
      <c r="Y98" s="129">
        <v>85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13</v>
      </c>
      <c r="Y99" s="129">
        <v>12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133</v>
      </c>
      <c r="Y100" s="129">
        <v>155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1260</v>
      </c>
      <c r="Y101" s="129">
        <v>1286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2086</v>
      </c>
      <c r="Y104" s="127">
        <v>2301</v>
      </c>
      <c r="Z104" s="127"/>
      <c r="AA104" s="127" t="str">
        <f>TEXT(Y104,"###,###")</f>
        <v>2,301</v>
      </c>
      <c r="AB104" s="127"/>
      <c r="AC104" s="127">
        <f>Y104/($Y$4)*100</f>
        <v>57.096774193548384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926</v>
      </c>
      <c r="Y105" s="127">
        <v>899</v>
      </c>
      <c r="Z105" s="127"/>
      <c r="AA105" s="127" t="str">
        <f>TEXT(Y105,"###,###")</f>
        <v>899</v>
      </c>
      <c r="AB105" s="127"/>
      <c r="AC105" s="127">
        <f>Y105/($Y$4)*100</f>
        <v>22.30769230769231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3012</v>
      </c>
      <c r="Y106" s="127">
        <v>3200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672</v>
      </c>
      <c r="Y108" s="127">
        <v>789</v>
      </c>
      <c r="Z108" s="127"/>
      <c r="AA108" s="127" t="str">
        <f>TEXT(Y108,"###,###")</f>
        <v>789</v>
      </c>
      <c r="AB108" s="127"/>
      <c r="AC108" s="127">
        <f>Y108/($Y$4)*100</f>
        <v>19.578163771712159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562</v>
      </c>
      <c r="Y109" s="127">
        <v>610</v>
      </c>
      <c r="Z109" s="127"/>
      <c r="AA109" s="127" t="str">
        <f>TEXT(Y109,"###,###")</f>
        <v>610</v>
      </c>
      <c r="AB109" s="127"/>
      <c r="AC109" s="127">
        <f t="shared" ref="AC109:AC111" si="3">Y109/($Y$4)*100</f>
        <v>15.136476426799009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533</v>
      </c>
      <c r="Y110" s="127">
        <v>562</v>
      </c>
      <c r="Z110" s="127"/>
      <c r="AA110" s="127" t="str">
        <f>TEXT(Y110,"###,###")</f>
        <v>562</v>
      </c>
      <c r="AB110" s="127"/>
      <c r="AC110" s="127">
        <f t="shared" si="3"/>
        <v>13.945409429280398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1244</v>
      </c>
      <c r="Y111" s="127">
        <v>1239</v>
      </c>
      <c r="Z111" s="127"/>
      <c r="AA111" s="127" t="str">
        <f>TEXT(Y111,"###,###")</f>
        <v>1,239</v>
      </c>
      <c r="AB111" s="127"/>
      <c r="AC111" s="127">
        <f t="shared" si="3"/>
        <v>30.744416873449133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3862</v>
      </c>
      <c r="Y112" s="127">
        <v>4030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177</v>
      </c>
      <c r="U114" s="127">
        <v>183</v>
      </c>
      <c r="V114" s="127">
        <v>192</v>
      </c>
      <c r="W114" s="127">
        <v>204</v>
      </c>
      <c r="X114" s="127">
        <v>165</v>
      </c>
      <c r="Y114" s="127">
        <v>189</v>
      </c>
      <c r="Z114" s="127"/>
      <c r="AA114" s="127" t="str">
        <f>TEXT(Y114,"###,###")</f>
        <v>189</v>
      </c>
      <c r="AB114" s="127"/>
      <c r="AC114" s="127">
        <f>Y114/X114-1</f>
        <v>0.1454545454545455</v>
      </c>
      <c r="AD114" s="127"/>
      <c r="AE114" s="127">
        <f>Y114/T114-1</f>
        <v>6.7796610169491567E-2</v>
      </c>
      <c r="AF114" s="127"/>
    </row>
    <row r="115" spans="19:32" x14ac:dyDescent="0.25">
      <c r="S115" s="127" t="s">
        <v>104</v>
      </c>
      <c r="T115" s="127">
        <v>230</v>
      </c>
      <c r="U115" s="127">
        <v>208</v>
      </c>
      <c r="V115" s="127">
        <v>244</v>
      </c>
      <c r="W115" s="127">
        <v>205</v>
      </c>
      <c r="X115" s="127">
        <v>200</v>
      </c>
      <c r="Y115" s="127">
        <v>236</v>
      </c>
      <c r="Z115" s="127"/>
      <c r="AA115" s="127" t="str">
        <f>TEXT(Y115,"###,###")</f>
        <v>236</v>
      </c>
      <c r="AB115" s="127"/>
      <c r="AC115" s="127">
        <f>Y115/X115-1</f>
        <v>0.17999999999999994</v>
      </c>
      <c r="AD115" s="127"/>
      <c r="AE115" s="127">
        <f>Y115/T115-1</f>
        <v>2.6086956521739202E-2</v>
      </c>
      <c r="AF115" s="127"/>
    </row>
    <row r="116" spans="19:32" x14ac:dyDescent="0.25">
      <c r="S116" s="127" t="s">
        <v>56</v>
      </c>
      <c r="T116" s="127">
        <v>407</v>
      </c>
      <c r="U116" s="127">
        <v>391</v>
      </c>
      <c r="V116" s="127">
        <v>436</v>
      </c>
      <c r="W116" s="127">
        <v>409</v>
      </c>
      <c r="X116" s="127">
        <v>365</v>
      </c>
      <c r="Y116" s="127">
        <v>425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47.54</v>
      </c>
      <c r="V118" s="127">
        <v>45.75</v>
      </c>
      <c r="W118" s="127">
        <v>47.9</v>
      </c>
      <c r="X118" s="127">
        <v>47.38</v>
      </c>
      <c r="Y118" s="127">
        <v>45.19</v>
      </c>
      <c r="Z118" s="127"/>
      <c r="AA118" s="127" t="str">
        <f>TEXT(Y118,"##.0")</f>
        <v>45.2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1927</v>
      </c>
      <c r="V120" s="127">
        <v>1883</v>
      </c>
      <c r="W120" s="127">
        <v>1865</v>
      </c>
      <c r="X120" s="127">
        <v>1828</v>
      </c>
      <c r="Y120" s="127">
        <v>1831</v>
      </c>
      <c r="Z120" s="127"/>
      <c r="AA120" s="127" t="str">
        <f>TEXT(Y120,"###,###")</f>
        <v>1,831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597</v>
      </c>
      <c r="V121" s="127">
        <v>604</v>
      </c>
      <c r="W121" s="127">
        <v>584</v>
      </c>
      <c r="X121" s="127">
        <v>541</v>
      </c>
      <c r="Y121" s="127">
        <v>533</v>
      </c>
      <c r="Z121" s="127"/>
      <c r="AA121" s="127" t="str">
        <f t="shared" ref="AA121:AA128" si="4">TEXT(Y121,"###,###")</f>
        <v>533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388</v>
      </c>
      <c r="V122" s="127">
        <v>387</v>
      </c>
      <c r="W122" s="127">
        <v>369</v>
      </c>
      <c r="X122" s="127">
        <v>350</v>
      </c>
      <c r="Y122" s="127">
        <v>398</v>
      </c>
      <c r="Z122" s="127"/>
      <c r="AA122" s="127" t="str">
        <f t="shared" si="4"/>
        <v>398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2315</v>
      </c>
      <c r="V124" s="127">
        <v>2270</v>
      </c>
      <c r="W124" s="127">
        <v>2234</v>
      </c>
      <c r="X124" s="127">
        <v>2178</v>
      </c>
      <c r="Y124" s="127">
        <v>2229</v>
      </c>
      <c r="Z124" s="127"/>
      <c r="AA124" s="127" t="str">
        <f t="shared" si="4"/>
        <v>2,229</v>
      </c>
      <c r="AB124" s="127"/>
      <c r="AC124" s="127">
        <f>Y124/$Y$7*100</f>
        <v>80.702389572773342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985</v>
      </c>
      <c r="V125" s="127">
        <v>991</v>
      </c>
      <c r="W125" s="127">
        <v>953</v>
      </c>
      <c r="X125" s="127">
        <v>891</v>
      </c>
      <c r="Y125" s="127">
        <v>931</v>
      </c>
      <c r="Z125" s="127"/>
      <c r="AA125" s="127" t="str">
        <f t="shared" si="4"/>
        <v>931</v>
      </c>
      <c r="AB125" s="127"/>
      <c r="AC125" s="127">
        <f>Y125/$Y$7*100</f>
        <v>33.707458363504706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1607</v>
      </c>
      <c r="V127" s="127">
        <v>1581</v>
      </c>
      <c r="W127" s="127">
        <v>1534</v>
      </c>
      <c r="X127" s="127">
        <v>1463</v>
      </c>
      <c r="Y127" s="127">
        <v>1476</v>
      </c>
      <c r="Z127" s="127"/>
      <c r="AA127" s="127" t="str">
        <f t="shared" si="4"/>
        <v>1,476</v>
      </c>
      <c r="AB127" s="127"/>
      <c r="AC127" s="127">
        <f>Y127/$Y$7*100</f>
        <v>53.439536567704558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1293</v>
      </c>
      <c r="V128" s="127">
        <v>1298</v>
      </c>
      <c r="W128" s="127">
        <v>1281</v>
      </c>
      <c r="X128" s="127">
        <v>1256</v>
      </c>
      <c r="Y128" s="127">
        <v>1286</v>
      </c>
      <c r="Z128" s="127"/>
      <c r="AA128" s="127" t="str">
        <f t="shared" si="4"/>
        <v>1,286</v>
      </c>
      <c r="AB128" s="127"/>
      <c r="AC128" s="127">
        <f>Y128/$Y$7*100</f>
        <v>46.560463432295442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141393F7-CF54-43D3-A477-3AF78C5FF5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A1D62C09-7AE9-4CB5-BC91-00325A2210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C8DC5DE8-4447-435F-A3CB-57BAC06BE5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986967AD-8A43-4219-8220-1B3FC46E09E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Hobsons Bay</v>
      </c>
      <c r="T1" s="127"/>
      <c r="U1" s="127"/>
      <c r="V1" s="127"/>
      <c r="W1" s="127"/>
      <c r="X1" s="127"/>
      <c r="Y1" s="127" t="str">
        <f>Y3</f>
        <v>8.31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142</v>
      </c>
      <c r="V3" s="127"/>
      <c r="W3" s="127"/>
      <c r="X3" s="127"/>
      <c r="Y3" s="127" t="s">
        <v>243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8.31'!$Y$3&amp;" "&amp;'Table 8.31'!$U$3&amp;", "&amp;'State data for spotlight'!$C$3&amp;", "&amp;'Table 8.31'!$Y$2</f>
        <v>Table 8.31 Hobsons Bay,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67391</v>
      </c>
      <c r="U4" s="129">
        <v>67274</v>
      </c>
      <c r="V4" s="129">
        <v>67385</v>
      </c>
      <c r="W4" s="129">
        <v>68063</v>
      </c>
      <c r="X4" s="129">
        <v>69099</v>
      </c>
      <c r="Y4" s="129">
        <v>72214</v>
      </c>
      <c r="Z4" s="127"/>
      <c r="AA4" s="127" t="str">
        <f>TEXT(Y4,"###,###")</f>
        <v>72,214</v>
      </c>
      <c r="AB4" s="127"/>
      <c r="AC4" s="127">
        <f t="shared" ref="AC4:AC9" si="0">Y4/X4-1</f>
        <v>4.5080247181580102E-2</v>
      </c>
      <c r="AD4" s="127"/>
      <c r="AE4" s="127">
        <f>Y4/T4-1</f>
        <v>7.1567419981896752E-2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35774</v>
      </c>
      <c r="U5" s="129">
        <v>35578</v>
      </c>
      <c r="V5" s="129">
        <v>35545</v>
      </c>
      <c r="W5" s="129">
        <v>35733</v>
      </c>
      <c r="X5" s="129">
        <v>36142</v>
      </c>
      <c r="Y5" s="129">
        <v>37772</v>
      </c>
      <c r="Z5" s="127"/>
      <c r="AA5" s="127" t="str">
        <f>TEXT(Y5,"###,###")</f>
        <v>37,772</v>
      </c>
      <c r="AB5" s="127"/>
      <c r="AC5" s="127">
        <f t="shared" si="0"/>
        <v>4.5099883791710482E-2</v>
      </c>
      <c r="AD5" s="127"/>
      <c r="AE5" s="127">
        <f t="shared" ref="AE5:AE9" si="1">Y5/T5-1</f>
        <v>5.5850617767093436E-2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31617</v>
      </c>
      <c r="U6" s="129">
        <v>31696</v>
      </c>
      <c r="V6" s="129">
        <v>31840</v>
      </c>
      <c r="W6" s="129">
        <v>32329</v>
      </c>
      <c r="X6" s="129">
        <v>32957</v>
      </c>
      <c r="Y6" s="129">
        <v>34442</v>
      </c>
      <c r="Z6" s="127"/>
      <c r="AA6" s="127" t="str">
        <f>TEXT(Y6,"###,###")</f>
        <v>34,442</v>
      </c>
      <c r="AB6" s="127"/>
      <c r="AC6" s="127">
        <f t="shared" si="0"/>
        <v>4.5058712868282891E-2</v>
      </c>
      <c r="AD6" s="127"/>
      <c r="AE6" s="127">
        <f t="shared" si="1"/>
        <v>8.9350665781067207E-2</v>
      </c>
      <c r="AF6" s="127"/>
    </row>
    <row r="7" spans="1:32" ht="16.5" customHeight="1" thickBot="1" x14ac:dyDescent="0.3">
      <c r="A7" s="46" t="str">
        <f>"QUICK STATS for "&amp;'Table 8.31'!Y2&amp;"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49014</v>
      </c>
      <c r="U7" s="129">
        <v>49141</v>
      </c>
      <c r="V7" s="129">
        <v>49555</v>
      </c>
      <c r="W7" s="129">
        <v>49645</v>
      </c>
      <c r="X7" s="129">
        <v>50258</v>
      </c>
      <c r="Y7" s="129">
        <v>51931</v>
      </c>
      <c r="Z7" s="127"/>
      <c r="AA7" s="127" t="str">
        <f>TEXT(Y7,"###,###")</f>
        <v>51,931</v>
      </c>
      <c r="AB7" s="127"/>
      <c r="AC7" s="127">
        <f t="shared" si="0"/>
        <v>3.3288232719169031E-2</v>
      </c>
      <c r="AD7" s="127"/>
      <c r="AE7" s="127">
        <f t="shared" si="1"/>
        <v>5.9513608356795977E-2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72,214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8.31'!AA7</f>
        <v>51,931</v>
      </c>
      <c r="P8" s="51"/>
      <c r="S8" s="127" t="s">
        <v>96</v>
      </c>
      <c r="T8" s="127">
        <v>42664.57</v>
      </c>
      <c r="U8" s="127">
        <v>44200.88</v>
      </c>
      <c r="V8" s="127">
        <v>45176.57</v>
      </c>
      <c r="W8" s="127">
        <v>47104</v>
      </c>
      <c r="X8" s="127">
        <v>48778</v>
      </c>
      <c r="Y8" s="127">
        <v>49458</v>
      </c>
      <c r="Z8" s="127"/>
      <c r="AA8" s="127" t="str">
        <f>TEXT(Y8,"$###,###")</f>
        <v>$49,458</v>
      </c>
      <c r="AB8" s="127"/>
      <c r="AC8" s="127">
        <f t="shared" si="0"/>
        <v>1.3940710976259707E-2</v>
      </c>
      <c r="AD8" s="127"/>
      <c r="AE8" s="127">
        <f t="shared" si="1"/>
        <v>0.15922884022972683</v>
      </c>
      <c r="AF8" s="127"/>
    </row>
    <row r="9" spans="1:32" x14ac:dyDescent="0.25">
      <c r="A9" s="55" t="s">
        <v>17</v>
      </c>
      <c r="B9" s="56"/>
      <c r="C9" s="57"/>
      <c r="D9" s="58">
        <f>'Table 8.31'!AC104</f>
        <v>77.22325310881547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52.454218097090369</v>
      </c>
      <c r="P9" s="59" t="s">
        <v>97</v>
      </c>
      <c r="S9" s="127" t="s">
        <v>9</v>
      </c>
      <c r="T9" s="127">
        <v>2691917020</v>
      </c>
      <c r="U9" s="127">
        <v>2791282311</v>
      </c>
      <c r="V9" s="127">
        <v>2904621245</v>
      </c>
      <c r="W9" s="127">
        <v>3011477590</v>
      </c>
      <c r="X9" s="127">
        <v>3185016746</v>
      </c>
      <c r="Y9" s="127">
        <v>3367489275</v>
      </c>
      <c r="Z9" s="127"/>
      <c r="AA9" s="127" t="str">
        <f>TEXT(Y9/1000000,"$#,###.0")&amp;" mil"</f>
        <v>$3,367.5 mil</v>
      </c>
      <c r="AB9" s="127"/>
      <c r="AC9" s="127">
        <f t="shared" si="0"/>
        <v>5.7290916673880421E-2</v>
      </c>
      <c r="AD9" s="127"/>
      <c r="AE9" s="127">
        <f t="shared" si="1"/>
        <v>0.25096325406048359</v>
      </c>
      <c r="AF9" s="127"/>
    </row>
    <row r="10" spans="1:32" x14ac:dyDescent="0.25">
      <c r="A10" s="55" t="s">
        <v>20</v>
      </c>
      <c r="B10" s="56"/>
      <c r="C10" s="57"/>
      <c r="D10" s="58">
        <f>'Table 8.31'!AC105</f>
        <v>15.739330323759937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47.545781902909631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94.013209836128709</v>
      </c>
      <c r="P11" s="59" t="s">
        <v>97</v>
      </c>
      <c r="S11" s="127" t="s">
        <v>32</v>
      </c>
      <c r="T11" s="129">
        <v>61283</v>
      </c>
      <c r="U11" s="129">
        <v>61225</v>
      </c>
      <c r="V11" s="129">
        <v>61283</v>
      </c>
      <c r="W11" s="129">
        <v>61954</v>
      </c>
      <c r="X11" s="129">
        <v>62715</v>
      </c>
      <c r="Y11" s="129">
        <v>65594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8.31'!AC108</f>
        <v>13.300745007893205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12.747684427413297</v>
      </c>
      <c r="P12" s="59" t="s">
        <v>97</v>
      </c>
      <c r="S12" s="127" t="s">
        <v>33</v>
      </c>
      <c r="T12" s="129">
        <v>6106</v>
      </c>
      <c r="U12" s="129">
        <v>6051</v>
      </c>
      <c r="V12" s="129">
        <v>6100</v>
      </c>
      <c r="W12" s="129">
        <v>6107</v>
      </c>
      <c r="X12" s="129">
        <v>6383</v>
      </c>
      <c r="Y12" s="129">
        <v>6620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8.31'!AC109</f>
        <v>12.50865483147312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8.31'!AA118</f>
        <v>40.7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8.31'!AC110</f>
        <v>21.375356579056692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14.709903525832354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8.31'!AC111</f>
        <v>45.777827014152379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85.29009647416764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319</v>
      </c>
      <c r="Z15" s="127"/>
      <c r="AA15" s="130">
        <f t="shared" ref="AA15:AA34" si="2">IF(Y15="np",0,Y15/$Y$34)</f>
        <v>4.4174259838812421E-3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153</v>
      </c>
      <c r="Z16" s="127"/>
      <c r="AA16" s="130">
        <f t="shared" si="2"/>
        <v>2.1187027446201569E-3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4206</v>
      </c>
      <c r="Z17" s="127"/>
      <c r="AA17" s="130">
        <f t="shared" si="2"/>
        <v>5.824355388151882E-2</v>
      </c>
      <c r="AB17" s="127"/>
      <c r="AC17" s="127"/>
      <c r="AD17" s="127"/>
      <c r="AE17" s="127"/>
      <c r="AF17" s="127"/>
    </row>
    <row r="18" spans="1:32" x14ac:dyDescent="0.25">
      <c r="A18" s="85" t="str">
        <f>'Table 8.31'!$S$1&amp;" ("&amp;'Table 8.31'!$T$2&amp;" to "&amp;'Table 8.31'!$Y$2&amp;")"</f>
        <v>Hobsons Bay (2011-12 to 2016-17)</v>
      </c>
      <c r="B18" s="85"/>
      <c r="C18" s="85"/>
      <c r="D18" s="85"/>
      <c r="E18" s="85"/>
      <c r="F18" s="85"/>
      <c r="G18" s="85" t="str">
        <f>'Table 8.31'!$S$1&amp;" ("&amp;'Table 8.31'!$T$2&amp;" to "&amp;'Table 8.31'!$Y$2&amp;")"</f>
        <v>Hobsons Bay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559</v>
      </c>
      <c r="Z18" s="127"/>
      <c r="AA18" s="130">
        <f t="shared" si="2"/>
        <v>7.7408812695599193E-3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4389</v>
      </c>
      <c r="Z19" s="127"/>
      <c r="AA19" s="130">
        <f t="shared" si="2"/>
        <v>6.0777688536848812E-2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3413</v>
      </c>
      <c r="Z20" s="127"/>
      <c r="AA20" s="130">
        <f t="shared" si="2"/>
        <v>4.7262303708422188E-2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5606</v>
      </c>
      <c r="Z21" s="127"/>
      <c r="AA21" s="130">
        <f t="shared" si="2"/>
        <v>7.7630376381311109E-2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4337</v>
      </c>
      <c r="Z22" s="127"/>
      <c r="AA22" s="130">
        <f t="shared" si="2"/>
        <v>6.0057606558285098E-2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3724</v>
      </c>
      <c r="Z23" s="127"/>
      <c r="AA23" s="130">
        <f t="shared" si="2"/>
        <v>5.1568947849447475E-2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1705</v>
      </c>
      <c r="Z24" s="127"/>
      <c r="AA24" s="130">
        <f t="shared" si="2"/>
        <v>2.3610380258675602E-2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3497</v>
      </c>
      <c r="Z25" s="127"/>
      <c r="AA25" s="130">
        <f t="shared" si="2"/>
        <v>4.8425513058409725E-2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1399</v>
      </c>
      <c r="Z26" s="127"/>
      <c r="AA26" s="130">
        <f t="shared" si="2"/>
        <v>1.9372974769435291E-2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6110</v>
      </c>
      <c r="Z27" s="127"/>
      <c r="AA27" s="130">
        <f t="shared" si="2"/>
        <v>8.4609632481236319E-2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7641</v>
      </c>
      <c r="Z28" s="127"/>
      <c r="AA28" s="130">
        <f t="shared" si="2"/>
        <v>0.10581050765779489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4125</v>
      </c>
      <c r="Z29" s="127"/>
      <c r="AA29" s="130">
        <f t="shared" si="2"/>
        <v>5.7121887722602266E-2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5516</v>
      </c>
      <c r="Z30" s="127"/>
      <c r="AA30" s="130">
        <f t="shared" si="2"/>
        <v>7.6384080649181604E-2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8.31'!Y2&amp;")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6317</v>
      </c>
      <c r="Z31" s="127"/>
      <c r="AA31" s="130">
        <f t="shared" si="2"/>
        <v>8.7476112665134179E-2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1671</v>
      </c>
      <c r="Z32" s="127"/>
      <c r="AA32" s="130">
        <f t="shared" si="2"/>
        <v>2.3139557426537789E-2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2147</v>
      </c>
      <c r="Z33" s="127"/>
      <c r="AA33" s="130">
        <f t="shared" si="2"/>
        <v>2.9731077076467168E-2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72214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42250</v>
      </c>
      <c r="U37" s="127">
        <v>42196</v>
      </c>
      <c r="V37" s="127">
        <v>42712</v>
      </c>
      <c r="W37" s="127">
        <v>42687</v>
      </c>
      <c r="X37" s="127">
        <v>43299</v>
      </c>
      <c r="Y37" s="127">
        <v>44292</v>
      </c>
      <c r="Z37" s="127"/>
      <c r="AA37" s="127" t="str">
        <f>TEXT(Y37,"###,###")</f>
        <v>44,292</v>
      </c>
      <c r="AB37" s="127"/>
      <c r="AC37" s="127">
        <f>Y37/X37-1</f>
        <v>2.2933555047460752E-2</v>
      </c>
      <c r="AD37" s="127"/>
      <c r="AE37" s="127">
        <f>Y37/T37-1</f>
        <v>4.8331360946745505E-2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6764</v>
      </c>
      <c r="U38" s="127">
        <v>6945</v>
      </c>
      <c r="V38" s="127">
        <v>6845</v>
      </c>
      <c r="W38" s="127">
        <v>6961</v>
      </c>
      <c r="X38" s="127">
        <v>6959</v>
      </c>
      <c r="Y38" s="127">
        <v>7639</v>
      </c>
      <c r="Z38" s="127"/>
      <c r="AA38" s="127" t="str">
        <f>TEXT(Y38,"###,###")</f>
        <v>7,639</v>
      </c>
      <c r="AB38" s="127"/>
      <c r="AC38" s="127">
        <f>Y38/X38-1</f>
        <v>9.771518896393161E-2</v>
      </c>
      <c r="AD38" s="127"/>
      <c r="AE38" s="127">
        <f>Y38/T38-1</f>
        <v>0.12936132465996453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49014</v>
      </c>
      <c r="U40" s="127">
        <v>49141</v>
      </c>
      <c r="V40" s="127">
        <v>49557</v>
      </c>
      <c r="W40" s="127">
        <v>49648</v>
      </c>
      <c r="X40" s="127">
        <v>50258</v>
      </c>
      <c r="Y40" s="127">
        <v>51931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85.29009647416764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14.709903525832354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9</v>
      </c>
      <c r="Y44" s="129">
        <v>8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421</v>
      </c>
      <c r="Y45" s="129">
        <v>469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1694</v>
      </c>
      <c r="Y46" s="129">
        <v>1676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3299</v>
      </c>
      <c r="Y47" s="129">
        <v>3434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4671</v>
      </c>
      <c r="Y48" s="129">
        <v>4906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8.31'!S1&amp;" ("&amp;'Table 8.31'!Y2&amp;") *"</f>
        <v>Number of jobs by age and sex of job holders in Hobsons Bay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4735</v>
      </c>
      <c r="Y49" s="129">
        <v>5104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4346</v>
      </c>
      <c r="Y50" s="129">
        <v>4494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4005</v>
      </c>
      <c r="Y51" s="129">
        <v>4121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3750</v>
      </c>
      <c r="Y52" s="129">
        <v>3941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3238</v>
      </c>
      <c r="Y53" s="129">
        <v>3298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2850</v>
      </c>
      <c r="Y54" s="129">
        <v>2942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1830</v>
      </c>
      <c r="Y55" s="129">
        <v>1966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807</v>
      </c>
      <c r="Y56" s="129">
        <v>907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278</v>
      </c>
      <c r="Y57" s="129">
        <v>286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98</v>
      </c>
      <c r="Y58" s="129">
        <v>112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57</v>
      </c>
      <c r="Y59" s="129">
        <v>62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53</v>
      </c>
      <c r="Y60" s="129">
        <v>49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36142</v>
      </c>
      <c r="Y61" s="129">
        <v>37772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17</v>
      </c>
      <c r="Y63" s="129">
        <v>13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8.31'!S1&amp;" ("&amp;'Table 8.31'!Y2&amp;") *"</f>
        <v>Number of employed persons per occupation of main job by sex in Hobsons Bay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482</v>
      </c>
      <c r="Y64" s="129">
        <v>516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1572</v>
      </c>
      <c r="Y65" s="129">
        <v>1675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3159</v>
      </c>
      <c r="Y66" s="129">
        <v>3183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4138</v>
      </c>
      <c r="Y67" s="129">
        <v>4435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4086</v>
      </c>
      <c r="Y68" s="129">
        <v>4256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3731</v>
      </c>
      <c r="Y69" s="129">
        <v>4020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3680</v>
      </c>
      <c r="Y70" s="129">
        <v>3708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3703</v>
      </c>
      <c r="Y71" s="129">
        <v>3819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3208</v>
      </c>
      <c r="Y72" s="129">
        <v>3308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2594</v>
      </c>
      <c r="Y73" s="129">
        <v>2760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1543</v>
      </c>
      <c r="Y74" s="129">
        <v>1603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601</v>
      </c>
      <c r="Y75" s="129">
        <v>665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189</v>
      </c>
      <c r="Y76" s="129">
        <v>249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106</v>
      </c>
      <c r="Y77" s="129">
        <v>109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73</v>
      </c>
      <c r="Y78" s="129">
        <v>59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55</v>
      </c>
      <c r="Y79" s="129">
        <v>64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32957</v>
      </c>
      <c r="Y80" s="129">
        <v>34442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8.31'!S1</f>
        <v>Hobsons Bay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3654</v>
      </c>
      <c r="Y83" s="129">
        <v>3865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4588</v>
      </c>
      <c r="Y84" s="129">
        <v>4783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8.31'!AA4</f>
        <v>72,214</v>
      </c>
      <c r="D85" s="99">
        <f>'Table 8.31'!AC4</f>
        <v>4.5080247181580102E-2</v>
      </c>
      <c r="E85" s="100">
        <f>'Table 8.31'!AC4</f>
        <v>4.5080247181580102E-2</v>
      </c>
      <c r="F85" s="99">
        <f>'Table 8.31'!AE4</f>
        <v>7.1567419981896752E-2</v>
      </c>
      <c r="G85" s="100">
        <f>'Table 8.31'!AE4</f>
        <v>7.1567419981896752E-2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4104</v>
      </c>
      <c r="Y85" s="129">
        <v>4206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8.31'!AA5</f>
        <v>37,772</v>
      </c>
      <c r="D86" s="99">
        <f>'Table 8.31'!AC5</f>
        <v>4.5099883791710482E-2</v>
      </c>
      <c r="E86" s="100">
        <f>'Table 8.31'!AC5</f>
        <v>4.5099883791710482E-2</v>
      </c>
      <c r="F86" s="99">
        <f>'Table 8.31'!AE5</f>
        <v>5.5850617767093436E-2</v>
      </c>
      <c r="G86" s="100">
        <f>'Table 8.31'!AE5</f>
        <v>5.5850617767093436E-2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1323</v>
      </c>
      <c r="Y86" s="129">
        <v>1416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8.31'!AA6</f>
        <v>34,442</v>
      </c>
      <c r="D87" s="99">
        <f>'Table 8.31'!AC6</f>
        <v>4.5058712868282891E-2</v>
      </c>
      <c r="E87" s="100">
        <f>'Table 8.31'!AC6</f>
        <v>4.5058712868282891E-2</v>
      </c>
      <c r="F87" s="99">
        <f>'Table 8.31'!AE6</f>
        <v>8.9350665781067207E-2</v>
      </c>
      <c r="G87" s="100">
        <f>'Table 8.31'!AE6</f>
        <v>8.9350665781067207E-2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1720</v>
      </c>
      <c r="Y87" s="129">
        <v>1795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8.31'!AA7</f>
        <v>51,931</v>
      </c>
      <c r="D88" s="99">
        <f>'Table 8.31'!AC7</f>
        <v>3.3288232719169031E-2</v>
      </c>
      <c r="E88" s="100">
        <f>'Table 8.31'!AC7</f>
        <v>3.3288232719169031E-2</v>
      </c>
      <c r="F88" s="99">
        <f>'Table 8.31'!AE7</f>
        <v>5.9513608356795977E-2</v>
      </c>
      <c r="G88" s="100">
        <f>'Table 8.31'!AE7</f>
        <v>5.9513608356795977E-2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1307</v>
      </c>
      <c r="Y88" s="129">
        <v>1370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8.31'!AA37</f>
        <v>44,292</v>
      </c>
      <c r="D89" s="99">
        <f>'Table 8.31'!AC37</f>
        <v>2.2933555047460752E-2</v>
      </c>
      <c r="E89" s="100">
        <f>'Table 8.31'!AC37</f>
        <v>2.2933555047460752E-2</v>
      </c>
      <c r="F89" s="99">
        <f>'Table 8.31'!AE37</f>
        <v>4.8331360946745505E-2</v>
      </c>
      <c r="G89" s="100">
        <f>'Table 8.31'!AE37</f>
        <v>4.8331360946745505E-2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2148</v>
      </c>
      <c r="Y89" s="129">
        <v>2191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8.31'!AA38</f>
        <v>7,639</v>
      </c>
      <c r="D90" s="99">
        <f>'Table 8.31'!AC38</f>
        <v>9.771518896393161E-2</v>
      </c>
      <c r="E90" s="100">
        <f>'Table 8.31'!AC38</f>
        <v>9.771518896393161E-2</v>
      </c>
      <c r="F90" s="99">
        <f>'Table 8.31'!AE38</f>
        <v>0.12936132465996453</v>
      </c>
      <c r="G90" s="100">
        <f>'Table 8.31'!AE38</f>
        <v>0.12936132465996453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2319</v>
      </c>
      <c r="Y90" s="129">
        <v>2379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8.31'!AA114</f>
        <v>3,649</v>
      </c>
      <c r="D91" s="99">
        <f>'Table 8.31'!AC114</f>
        <v>0.1224238695785913</v>
      </c>
      <c r="E91" s="100">
        <f>'Table 8.31'!AC114</f>
        <v>0.1224238695785913</v>
      </c>
      <c r="F91" s="99">
        <f>'Table 8.31'!AE114</f>
        <v>0.12070024570024573</v>
      </c>
      <c r="G91" s="100">
        <f>'Table 8.31'!AE114</f>
        <v>0.12070024570024573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26435</v>
      </c>
      <c r="Y91" s="129">
        <v>27240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8.31'!AA115</f>
        <v>3,990</v>
      </c>
      <c r="D92" s="99">
        <f>'Table 8.31'!AC115</f>
        <v>7.547169811320753E-2</v>
      </c>
      <c r="E92" s="100">
        <f>'Table 8.31'!AC115</f>
        <v>7.547169811320753E-2</v>
      </c>
      <c r="F92" s="99">
        <f>'Table 8.31'!AE115</f>
        <v>0.13837375178316691</v>
      </c>
      <c r="G92" s="100">
        <f>'Table 8.31'!AE115</f>
        <v>0.13837375178316691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8.31'!AA8</f>
        <v>$49,458</v>
      </c>
      <c r="D93" s="99">
        <f>'Table 8.31'!AC8</f>
        <v>1.3940710976259707E-2</v>
      </c>
      <c r="E93" s="100">
        <f>'Table 8.31'!AC8</f>
        <v>1.3940710976259707E-2</v>
      </c>
      <c r="F93" s="99">
        <f>'Table 8.31'!AE8</f>
        <v>0.15922884022972683</v>
      </c>
      <c r="G93" s="100">
        <f>'Table 8.31'!AE8</f>
        <v>0.15922884022972683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2596</v>
      </c>
      <c r="Y93" s="129">
        <v>2805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8.31'!AA9</f>
        <v>$3,367.5 mil</v>
      </c>
      <c r="D94" s="99">
        <f>'Table 8.31'!AC9</f>
        <v>5.7290916673880421E-2</v>
      </c>
      <c r="E94" s="100">
        <f>'Table 8.31'!AC9</f>
        <v>5.7290916673880421E-2</v>
      </c>
      <c r="F94" s="99">
        <f>'Table 8.31'!AE9</f>
        <v>0.25096325406048359</v>
      </c>
      <c r="G94" s="100">
        <f>'Table 8.31'!AE9</f>
        <v>0.25096325406048359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5793</v>
      </c>
      <c r="Y94" s="129">
        <v>6094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673</v>
      </c>
      <c r="Y95" s="129">
        <v>698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2375</v>
      </c>
      <c r="Y96" s="129">
        <v>2606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4414</v>
      </c>
      <c r="Y97" s="129">
        <v>4775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2043</v>
      </c>
      <c r="Y98" s="129">
        <v>2107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296</v>
      </c>
      <c r="Y99" s="129">
        <v>296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1061</v>
      </c>
      <c r="Y100" s="129">
        <v>1135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23823</v>
      </c>
      <c r="Y101" s="129">
        <v>24691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51776</v>
      </c>
      <c r="Y104" s="127">
        <v>55766</v>
      </c>
      <c r="Z104" s="127"/>
      <c r="AA104" s="127" t="str">
        <f>TEXT(Y104,"###,###")</f>
        <v>55,766</v>
      </c>
      <c r="AB104" s="127"/>
      <c r="AC104" s="127">
        <f>Y104/($Y$4)*100</f>
        <v>77.22325310881547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11403</v>
      </c>
      <c r="Y105" s="127">
        <v>11366</v>
      </c>
      <c r="Z105" s="127"/>
      <c r="AA105" s="127" t="str">
        <f>TEXT(Y105,"###,###")</f>
        <v>11,366</v>
      </c>
      <c r="AB105" s="127"/>
      <c r="AC105" s="127">
        <f>Y105/($Y$4)*100</f>
        <v>15.739330323759937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63179</v>
      </c>
      <c r="Y106" s="127">
        <v>67132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8717</v>
      </c>
      <c r="Y108" s="127">
        <v>9605</v>
      </c>
      <c r="Z108" s="127"/>
      <c r="AA108" s="127" t="str">
        <f>TEXT(Y108,"###,###")</f>
        <v>9,605</v>
      </c>
      <c r="AB108" s="127"/>
      <c r="AC108" s="127">
        <f>Y108/($Y$4)*100</f>
        <v>13.300745007893205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8434</v>
      </c>
      <c r="Y109" s="127">
        <v>9033</v>
      </c>
      <c r="Z109" s="127"/>
      <c r="AA109" s="127" t="str">
        <f>TEXT(Y109,"###,###")</f>
        <v>9,033</v>
      </c>
      <c r="AB109" s="127"/>
      <c r="AC109" s="127">
        <f t="shared" ref="AC109:AC111" si="3">Y109/($Y$4)*100</f>
        <v>12.50865483147312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14840</v>
      </c>
      <c r="Y110" s="127">
        <v>15436</v>
      </c>
      <c r="Z110" s="127"/>
      <c r="AA110" s="127" t="str">
        <f>TEXT(Y110,"###,###")</f>
        <v>15,436</v>
      </c>
      <c r="AB110" s="127"/>
      <c r="AC110" s="127">
        <f t="shared" si="3"/>
        <v>21.375356579056692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31186</v>
      </c>
      <c r="Y111" s="127">
        <v>33058</v>
      </c>
      <c r="Z111" s="127"/>
      <c r="AA111" s="127" t="str">
        <f>TEXT(Y111,"###,###")</f>
        <v>33,058</v>
      </c>
      <c r="AB111" s="127"/>
      <c r="AC111" s="127">
        <f t="shared" si="3"/>
        <v>45.777827014152379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69099</v>
      </c>
      <c r="Y112" s="127">
        <v>72214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3256</v>
      </c>
      <c r="U114" s="127">
        <v>3249</v>
      </c>
      <c r="V114" s="127">
        <v>3245</v>
      </c>
      <c r="W114" s="127">
        <v>3306</v>
      </c>
      <c r="X114" s="127">
        <v>3251</v>
      </c>
      <c r="Y114" s="127">
        <v>3649</v>
      </c>
      <c r="Z114" s="127"/>
      <c r="AA114" s="127" t="str">
        <f>TEXT(Y114,"###,###")</f>
        <v>3,649</v>
      </c>
      <c r="AB114" s="127"/>
      <c r="AC114" s="127">
        <f>Y114/X114-1</f>
        <v>0.1224238695785913</v>
      </c>
      <c r="AD114" s="127"/>
      <c r="AE114" s="127">
        <f>Y114/T114-1</f>
        <v>0.12070024570024573</v>
      </c>
      <c r="AF114" s="127"/>
    </row>
    <row r="115" spans="19:32" x14ac:dyDescent="0.25">
      <c r="S115" s="127" t="s">
        <v>104</v>
      </c>
      <c r="T115" s="127">
        <v>3505</v>
      </c>
      <c r="U115" s="127">
        <v>3692</v>
      </c>
      <c r="V115" s="127">
        <v>3602</v>
      </c>
      <c r="W115" s="127">
        <v>3654</v>
      </c>
      <c r="X115" s="127">
        <v>3710</v>
      </c>
      <c r="Y115" s="127">
        <v>3990</v>
      </c>
      <c r="Z115" s="127"/>
      <c r="AA115" s="127" t="str">
        <f>TEXT(Y115,"###,###")</f>
        <v>3,990</v>
      </c>
      <c r="AB115" s="127"/>
      <c r="AC115" s="127">
        <f>Y115/X115-1</f>
        <v>7.547169811320753E-2</v>
      </c>
      <c r="AD115" s="127"/>
      <c r="AE115" s="127">
        <f>Y115/T115-1</f>
        <v>0.13837375178316691</v>
      </c>
      <c r="AF115" s="127"/>
    </row>
    <row r="116" spans="19:32" x14ac:dyDescent="0.25">
      <c r="S116" s="127" t="s">
        <v>56</v>
      </c>
      <c r="T116" s="127">
        <v>6761</v>
      </c>
      <c r="U116" s="127">
        <v>6941</v>
      </c>
      <c r="V116" s="127">
        <v>6847</v>
      </c>
      <c r="W116" s="127">
        <v>6960</v>
      </c>
      <c r="X116" s="127">
        <v>6961</v>
      </c>
      <c r="Y116" s="127">
        <v>7639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37.28</v>
      </c>
      <c r="V118" s="127">
        <v>41.38</v>
      </c>
      <c r="W118" s="127">
        <v>40.549999999999997</v>
      </c>
      <c r="X118" s="127">
        <v>40.68</v>
      </c>
      <c r="Y118" s="127">
        <v>40.67</v>
      </c>
      <c r="Z118" s="127"/>
      <c r="AA118" s="127" t="str">
        <f>TEXT(Y118,"##.0")</f>
        <v>40.7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43092</v>
      </c>
      <c r="V120" s="127">
        <v>43453</v>
      </c>
      <c r="W120" s="127">
        <v>43536</v>
      </c>
      <c r="X120" s="127">
        <v>43874</v>
      </c>
      <c r="Y120" s="127">
        <v>45311</v>
      </c>
      <c r="Z120" s="127"/>
      <c r="AA120" s="127" t="str">
        <f>TEXT(Y120,"###,###")</f>
        <v>45,311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3023</v>
      </c>
      <c r="V121" s="127">
        <v>3085</v>
      </c>
      <c r="W121" s="127">
        <v>3028</v>
      </c>
      <c r="X121" s="127">
        <v>3031</v>
      </c>
      <c r="Y121" s="127">
        <v>3109</v>
      </c>
      <c r="Z121" s="127"/>
      <c r="AA121" s="127" t="str">
        <f t="shared" ref="AA121:AA128" si="4">TEXT(Y121,"###,###")</f>
        <v>3,109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3024</v>
      </c>
      <c r="V122" s="127">
        <v>3019</v>
      </c>
      <c r="W122" s="127">
        <v>3084</v>
      </c>
      <c r="X122" s="127">
        <v>3357</v>
      </c>
      <c r="Y122" s="127">
        <v>3511</v>
      </c>
      <c r="Z122" s="127"/>
      <c r="AA122" s="127" t="str">
        <f t="shared" si="4"/>
        <v>3,511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46116</v>
      </c>
      <c r="V124" s="127">
        <v>46472</v>
      </c>
      <c r="W124" s="127">
        <v>46620</v>
      </c>
      <c r="X124" s="127">
        <v>47231</v>
      </c>
      <c r="Y124" s="127">
        <v>48822</v>
      </c>
      <c r="Z124" s="127"/>
      <c r="AA124" s="127" t="str">
        <f t="shared" si="4"/>
        <v>48,822</v>
      </c>
      <c r="AB124" s="127"/>
      <c r="AC124" s="127">
        <f>Y124/$Y$7*100</f>
        <v>94.013209836128709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6047</v>
      </c>
      <c r="V125" s="127">
        <v>6104</v>
      </c>
      <c r="W125" s="127">
        <v>6112</v>
      </c>
      <c r="X125" s="127">
        <v>6388</v>
      </c>
      <c r="Y125" s="127">
        <v>6620</v>
      </c>
      <c r="Z125" s="127"/>
      <c r="AA125" s="127" t="str">
        <f t="shared" si="4"/>
        <v>6,620</v>
      </c>
      <c r="AB125" s="127"/>
      <c r="AC125" s="127">
        <f>Y125/$Y$7*100</f>
        <v>12.747684427413297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26203</v>
      </c>
      <c r="V127" s="127">
        <v>26321</v>
      </c>
      <c r="W127" s="127">
        <v>26251</v>
      </c>
      <c r="X127" s="127">
        <v>26435</v>
      </c>
      <c r="Y127" s="127">
        <v>27240</v>
      </c>
      <c r="Z127" s="127"/>
      <c r="AA127" s="127" t="str">
        <f t="shared" si="4"/>
        <v>27,240</v>
      </c>
      <c r="AB127" s="127"/>
      <c r="AC127" s="127">
        <f>Y127/$Y$7*100</f>
        <v>52.454218097090369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22938</v>
      </c>
      <c r="V128" s="127">
        <v>23234</v>
      </c>
      <c r="W128" s="127">
        <v>23393</v>
      </c>
      <c r="X128" s="127">
        <v>23823</v>
      </c>
      <c r="Y128" s="127">
        <v>24691</v>
      </c>
      <c r="Z128" s="127"/>
      <c r="AA128" s="127" t="str">
        <f t="shared" si="4"/>
        <v>24,691</v>
      </c>
      <c r="AB128" s="127"/>
      <c r="AC128" s="127">
        <f>Y128/$Y$7*100</f>
        <v>47.545781902909631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322770FF-87C1-47E5-9537-AF0F90E8B8E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F3B45371-E7C7-474E-9B7D-8EFCA8582A7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CFE182C7-CD35-440B-8241-62D86B7BD1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31AAF833-450B-4F60-BACF-84247B956F7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Horsham</v>
      </c>
      <c r="T1" s="127"/>
      <c r="U1" s="127"/>
      <c r="V1" s="127"/>
      <c r="W1" s="127"/>
      <c r="X1" s="127"/>
      <c r="Y1" s="127" t="str">
        <f>Y3</f>
        <v>8.32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143</v>
      </c>
      <c r="V3" s="127"/>
      <c r="W3" s="127"/>
      <c r="X3" s="127"/>
      <c r="Y3" s="127" t="s">
        <v>244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8.32'!$Y$3&amp;" "&amp;'Table 8.32'!$U$3&amp;", "&amp;'State data for spotlight'!$C$3&amp;", "&amp;'Table 8.32'!$Y$2</f>
        <v>Table 8.32 Horsham,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15839</v>
      </c>
      <c r="U4" s="129">
        <v>15986</v>
      </c>
      <c r="V4" s="129">
        <v>16263</v>
      </c>
      <c r="W4" s="129">
        <v>15758</v>
      </c>
      <c r="X4" s="129">
        <v>15701</v>
      </c>
      <c r="Y4" s="129">
        <v>16370</v>
      </c>
      <c r="Z4" s="127"/>
      <c r="AA4" s="127" t="str">
        <f>TEXT(Y4,"###,###")</f>
        <v>16,370</v>
      </c>
      <c r="AB4" s="127"/>
      <c r="AC4" s="127">
        <f t="shared" ref="AC4:AC9" si="0">Y4/X4-1</f>
        <v>4.2608751034965975E-2</v>
      </c>
      <c r="AD4" s="127"/>
      <c r="AE4" s="127">
        <f>Y4/T4-1</f>
        <v>3.3524843740135202E-2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8153</v>
      </c>
      <c r="U5" s="129">
        <v>8226</v>
      </c>
      <c r="V5" s="129">
        <v>8281</v>
      </c>
      <c r="W5" s="129">
        <v>7928</v>
      </c>
      <c r="X5" s="129">
        <v>7977</v>
      </c>
      <c r="Y5" s="129">
        <v>8237</v>
      </c>
      <c r="Z5" s="127"/>
      <c r="AA5" s="127" t="str">
        <f>TEXT(Y5,"###,###")</f>
        <v>8,237</v>
      </c>
      <c r="AB5" s="127"/>
      <c r="AC5" s="127">
        <f t="shared" si="0"/>
        <v>3.2593706907358744E-2</v>
      </c>
      <c r="AD5" s="127"/>
      <c r="AE5" s="127">
        <f t="shared" ref="AE5:AE9" si="1">Y5/T5-1</f>
        <v>1.0302955967128602E-2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7688</v>
      </c>
      <c r="U6" s="129">
        <v>7762</v>
      </c>
      <c r="V6" s="129">
        <v>7982</v>
      </c>
      <c r="W6" s="129">
        <v>7830</v>
      </c>
      <c r="X6" s="129">
        <v>7728</v>
      </c>
      <c r="Y6" s="129">
        <v>8133</v>
      </c>
      <c r="Z6" s="127"/>
      <c r="AA6" s="127" t="str">
        <f>TEXT(Y6,"###,###")</f>
        <v>8,133</v>
      </c>
      <c r="AB6" s="127"/>
      <c r="AC6" s="127">
        <f t="shared" si="0"/>
        <v>5.2406832298136585E-2</v>
      </c>
      <c r="AD6" s="127"/>
      <c r="AE6" s="127">
        <f t="shared" si="1"/>
        <v>5.7882414151925188E-2</v>
      </c>
      <c r="AF6" s="127"/>
    </row>
    <row r="7" spans="1:32" ht="16.5" customHeight="1" thickBot="1" x14ac:dyDescent="0.3">
      <c r="A7" s="46" t="str">
        <f>"QUICK STATS for "&amp;'Table 8.32'!Y2&amp;"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10945</v>
      </c>
      <c r="U7" s="129">
        <v>10985</v>
      </c>
      <c r="V7" s="129">
        <v>11133</v>
      </c>
      <c r="W7" s="129">
        <v>11009</v>
      </c>
      <c r="X7" s="129">
        <v>10918</v>
      </c>
      <c r="Y7" s="129">
        <v>11099</v>
      </c>
      <c r="Z7" s="127"/>
      <c r="AA7" s="127" t="str">
        <f>TEXT(Y7,"###,###")</f>
        <v>11,099</v>
      </c>
      <c r="AB7" s="127"/>
      <c r="AC7" s="127">
        <f t="shared" si="0"/>
        <v>1.6578127862245884E-2</v>
      </c>
      <c r="AD7" s="127"/>
      <c r="AE7" s="127">
        <f t="shared" si="1"/>
        <v>1.4070351758793898E-2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16,370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8.32'!AA7</f>
        <v>11,099</v>
      </c>
      <c r="P8" s="51"/>
      <c r="S8" s="127" t="s">
        <v>96</v>
      </c>
      <c r="T8" s="127">
        <v>29487</v>
      </c>
      <c r="U8" s="127">
        <v>29987.94</v>
      </c>
      <c r="V8" s="127">
        <v>30000</v>
      </c>
      <c r="W8" s="127">
        <v>32509.33</v>
      </c>
      <c r="X8" s="127">
        <v>33590.25</v>
      </c>
      <c r="Y8" s="127">
        <v>33431</v>
      </c>
      <c r="Z8" s="127"/>
      <c r="AA8" s="127" t="str">
        <f>TEXT(Y8,"$###,###")</f>
        <v>$33,431</v>
      </c>
      <c r="AB8" s="127"/>
      <c r="AC8" s="127">
        <f t="shared" si="0"/>
        <v>-4.7409590580600458E-3</v>
      </c>
      <c r="AD8" s="127"/>
      <c r="AE8" s="127">
        <f t="shared" si="1"/>
        <v>0.13375385763217684</v>
      </c>
      <c r="AF8" s="127"/>
    </row>
    <row r="9" spans="1:32" x14ac:dyDescent="0.25">
      <c r="A9" s="55" t="s">
        <v>17</v>
      </c>
      <c r="B9" s="56"/>
      <c r="C9" s="57"/>
      <c r="D9" s="58">
        <f>'Table 8.32'!AC104</f>
        <v>65.687232742822232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51.274889629696375</v>
      </c>
      <c r="P9" s="59" t="s">
        <v>97</v>
      </c>
      <c r="S9" s="127" t="s">
        <v>9</v>
      </c>
      <c r="T9" s="127">
        <v>438744605</v>
      </c>
      <c r="U9" s="127">
        <v>470046392</v>
      </c>
      <c r="V9" s="127">
        <v>497640243</v>
      </c>
      <c r="W9" s="127">
        <v>465084599</v>
      </c>
      <c r="X9" s="127">
        <v>454422569</v>
      </c>
      <c r="Y9" s="127">
        <v>511000537</v>
      </c>
      <c r="Z9" s="127"/>
      <c r="AA9" s="127" t="str">
        <f>TEXT(Y9/1000000,"$#,###.0")&amp;" mil"</f>
        <v>$511.0 mil</v>
      </c>
      <c r="AB9" s="127"/>
      <c r="AC9" s="127">
        <f t="shared" si="0"/>
        <v>0.12450518935383248</v>
      </c>
      <c r="AD9" s="127"/>
      <c r="AE9" s="127">
        <f t="shared" si="1"/>
        <v>0.16468790995162208</v>
      </c>
      <c r="AF9" s="127"/>
    </row>
    <row r="10" spans="1:32" x14ac:dyDescent="0.25">
      <c r="A10" s="55" t="s">
        <v>20</v>
      </c>
      <c r="B10" s="56"/>
      <c r="C10" s="57"/>
      <c r="D10" s="58">
        <f>'Table 8.32'!AC105</f>
        <v>21.722663408674403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48.725110370303632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89.125146409586449</v>
      </c>
      <c r="P11" s="59" t="s">
        <v>97</v>
      </c>
      <c r="S11" s="127" t="s">
        <v>32</v>
      </c>
      <c r="T11" s="129">
        <v>13435</v>
      </c>
      <c r="U11" s="129">
        <v>13604</v>
      </c>
      <c r="V11" s="129">
        <v>13921</v>
      </c>
      <c r="W11" s="129">
        <v>13513</v>
      </c>
      <c r="X11" s="129">
        <v>13443</v>
      </c>
      <c r="Y11" s="129">
        <v>14031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8.32'!AC108</f>
        <v>16.395846059865608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21.073970627984504</v>
      </c>
      <c r="P12" s="59" t="s">
        <v>97</v>
      </c>
      <c r="S12" s="127" t="s">
        <v>33</v>
      </c>
      <c r="T12" s="129">
        <v>2407</v>
      </c>
      <c r="U12" s="129">
        <v>2381</v>
      </c>
      <c r="V12" s="129">
        <v>2342</v>
      </c>
      <c r="W12" s="129">
        <v>2244</v>
      </c>
      <c r="X12" s="129">
        <v>2260</v>
      </c>
      <c r="Y12" s="129">
        <v>2339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8.32'!AC109</f>
        <v>18.436163714111178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8.32'!AA118</f>
        <v>42.5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8.32'!AC110</f>
        <v>20.708613317043373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17.884494098567437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8.32'!AC111</f>
        <v>31.869273060476484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82.115505901432556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1092</v>
      </c>
      <c r="Z15" s="127"/>
      <c r="AA15" s="130">
        <f t="shared" ref="AA15:AA34" si="2">IF(Y15="np",0,Y15/$Y$34)</f>
        <v>6.6707391569945026E-2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53</v>
      </c>
      <c r="Z16" s="127"/>
      <c r="AA16" s="130">
        <f t="shared" si="2"/>
        <v>3.2376298106291997E-3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603</v>
      </c>
      <c r="Z17" s="127"/>
      <c r="AA17" s="130">
        <f t="shared" si="2"/>
        <v>3.6835675015271838E-2</v>
      </c>
      <c r="AB17" s="127"/>
      <c r="AC17" s="127"/>
      <c r="AD17" s="127"/>
      <c r="AE17" s="127"/>
      <c r="AF17" s="127"/>
    </row>
    <row r="18" spans="1:32" x14ac:dyDescent="0.25">
      <c r="A18" s="85" t="str">
        <f>'Table 8.32'!$S$1&amp;" ("&amp;'Table 8.32'!$T$2&amp;" to "&amp;'Table 8.32'!$Y$2&amp;")"</f>
        <v>Horsham (2011-12 to 2016-17)</v>
      </c>
      <c r="B18" s="85"/>
      <c r="C18" s="85"/>
      <c r="D18" s="85"/>
      <c r="E18" s="85"/>
      <c r="F18" s="85"/>
      <c r="G18" s="85" t="str">
        <f>'Table 8.32'!$S$1&amp;" ("&amp;'Table 8.32'!$T$2&amp;" to "&amp;'Table 8.32'!$Y$2&amp;")"</f>
        <v>Horsham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180</v>
      </c>
      <c r="Z18" s="127"/>
      <c r="AA18" s="130">
        <f t="shared" si="2"/>
        <v>1.0995723885155772E-2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999</v>
      </c>
      <c r="Z19" s="127"/>
      <c r="AA19" s="130">
        <f t="shared" si="2"/>
        <v>6.102626756261454E-2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544</v>
      </c>
      <c r="Z20" s="127"/>
      <c r="AA20" s="130">
        <f t="shared" si="2"/>
        <v>3.3231521075137445E-2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1638</v>
      </c>
      <c r="Z21" s="127"/>
      <c r="AA21" s="130">
        <f t="shared" si="2"/>
        <v>0.10006108735491753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1298</v>
      </c>
      <c r="Z22" s="127"/>
      <c r="AA22" s="130">
        <f t="shared" si="2"/>
        <v>7.9291386682956627E-2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701</v>
      </c>
      <c r="Z23" s="127"/>
      <c r="AA23" s="130">
        <f t="shared" si="2"/>
        <v>4.2822235797189981E-2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118</v>
      </c>
      <c r="Z24" s="127"/>
      <c r="AA24" s="130">
        <f t="shared" si="2"/>
        <v>7.2083078802687847E-3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492</v>
      </c>
      <c r="Z25" s="127"/>
      <c r="AA25" s="130">
        <f t="shared" si="2"/>
        <v>3.0054978619425778E-2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162</v>
      </c>
      <c r="Z26" s="127"/>
      <c r="AA26" s="130">
        <f t="shared" si="2"/>
        <v>9.8961514966401948E-3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586</v>
      </c>
      <c r="Z27" s="127"/>
      <c r="AA27" s="130">
        <f t="shared" si="2"/>
        <v>3.5797189981673791E-2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987</v>
      </c>
      <c r="Z28" s="127"/>
      <c r="AA28" s="130">
        <f t="shared" si="2"/>
        <v>6.0293219303604151E-2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910</v>
      </c>
      <c r="Z29" s="127"/>
      <c r="AA29" s="130">
        <f t="shared" si="2"/>
        <v>5.5589492974954184E-2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1144</v>
      </c>
      <c r="Z30" s="127"/>
      <c r="AA30" s="130">
        <f t="shared" si="2"/>
        <v>6.9883934025656694E-2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8.32'!Y2&amp;")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1936</v>
      </c>
      <c r="Z31" s="127"/>
      <c r="AA31" s="130">
        <f t="shared" si="2"/>
        <v>0.11826511912034209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289</v>
      </c>
      <c r="Z32" s="127"/>
      <c r="AA32" s="130">
        <f t="shared" si="2"/>
        <v>1.7654245571166769E-2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550</v>
      </c>
      <c r="Z33" s="127"/>
      <c r="AA33" s="130">
        <f t="shared" si="2"/>
        <v>3.3598045204642636E-2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16370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9133</v>
      </c>
      <c r="U37" s="127">
        <v>9064</v>
      </c>
      <c r="V37" s="127">
        <v>9121</v>
      </c>
      <c r="W37" s="127">
        <v>9250</v>
      </c>
      <c r="X37" s="127">
        <v>9149</v>
      </c>
      <c r="Y37" s="127">
        <v>9114</v>
      </c>
      <c r="Z37" s="127"/>
      <c r="AA37" s="127" t="str">
        <f>TEXT(Y37,"###,###")</f>
        <v>9,114</v>
      </c>
      <c r="AB37" s="127"/>
      <c r="AC37" s="127">
        <f>Y37/X37-1</f>
        <v>-3.8255547054323324E-3</v>
      </c>
      <c r="AD37" s="127"/>
      <c r="AE37" s="127">
        <f>Y37/T37-1</f>
        <v>-2.0803678966385686E-3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1815</v>
      </c>
      <c r="U38" s="127">
        <v>1923</v>
      </c>
      <c r="V38" s="127">
        <v>2015</v>
      </c>
      <c r="W38" s="127">
        <v>1757</v>
      </c>
      <c r="X38" s="127">
        <v>1769</v>
      </c>
      <c r="Y38" s="127">
        <v>1985</v>
      </c>
      <c r="Z38" s="127"/>
      <c r="AA38" s="127" t="str">
        <f>TEXT(Y38,"###,###")</f>
        <v>1,985</v>
      </c>
      <c r="AB38" s="127"/>
      <c r="AC38" s="127">
        <f>Y38/X38-1</f>
        <v>0.12210288298473704</v>
      </c>
      <c r="AD38" s="127"/>
      <c r="AE38" s="127">
        <f>Y38/T38-1</f>
        <v>9.3663911845730086E-2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10948</v>
      </c>
      <c r="U40" s="127">
        <v>10987</v>
      </c>
      <c r="V40" s="127">
        <v>11136</v>
      </c>
      <c r="W40" s="127">
        <v>11007</v>
      </c>
      <c r="X40" s="127">
        <v>10918</v>
      </c>
      <c r="Y40" s="127">
        <v>11099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82.115505901432556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17.884494098567437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14</v>
      </c>
      <c r="Y44" s="129">
        <v>18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195</v>
      </c>
      <c r="Y45" s="129">
        <v>242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556</v>
      </c>
      <c r="Y46" s="129">
        <v>593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802</v>
      </c>
      <c r="Y47" s="129">
        <v>839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883</v>
      </c>
      <c r="Y48" s="129">
        <v>916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8.32'!S1&amp;" ("&amp;'Table 8.32'!Y2&amp;") *"</f>
        <v>Number of jobs by age and sex of job holders in Horsham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724</v>
      </c>
      <c r="Y49" s="129">
        <v>799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634</v>
      </c>
      <c r="Y50" s="129">
        <v>645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668</v>
      </c>
      <c r="Y51" s="129">
        <v>653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742</v>
      </c>
      <c r="Y52" s="129">
        <v>663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761</v>
      </c>
      <c r="Y53" s="129">
        <v>777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765</v>
      </c>
      <c r="Y54" s="129">
        <v>773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581</v>
      </c>
      <c r="Y55" s="129">
        <v>632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330</v>
      </c>
      <c r="Y56" s="129">
        <v>354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164</v>
      </c>
      <c r="Y57" s="129">
        <v>156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94</v>
      </c>
      <c r="Y58" s="129">
        <v>106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49</v>
      </c>
      <c r="Y59" s="129">
        <v>46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22</v>
      </c>
      <c r="Y60" s="129">
        <v>25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7977</v>
      </c>
      <c r="Y61" s="129">
        <v>8237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17</v>
      </c>
      <c r="Y63" s="129">
        <v>18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8.32'!S1&amp;" ("&amp;'Table 8.32'!Y2&amp;") *"</f>
        <v>Number of employed persons per occupation of main job by sex in Horsham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299</v>
      </c>
      <c r="Y64" s="129">
        <v>337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583</v>
      </c>
      <c r="Y65" s="129">
        <v>650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758</v>
      </c>
      <c r="Y66" s="129">
        <v>803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743</v>
      </c>
      <c r="Y67" s="129">
        <v>841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654</v>
      </c>
      <c r="Y68" s="129">
        <v>687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583</v>
      </c>
      <c r="Y69" s="129">
        <v>625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770</v>
      </c>
      <c r="Y70" s="129">
        <v>733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738</v>
      </c>
      <c r="Y71" s="129">
        <v>796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764</v>
      </c>
      <c r="Y72" s="129">
        <v>790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814</v>
      </c>
      <c r="Y73" s="129">
        <v>820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481</v>
      </c>
      <c r="Y74" s="129">
        <v>519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251</v>
      </c>
      <c r="Y75" s="129">
        <v>242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107</v>
      </c>
      <c r="Y76" s="129">
        <v>108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71</v>
      </c>
      <c r="Y77" s="129">
        <v>80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38</v>
      </c>
      <c r="Y78" s="129">
        <v>44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39</v>
      </c>
      <c r="Y79" s="129">
        <v>40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7728</v>
      </c>
      <c r="Y80" s="129">
        <v>8133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8.32'!S1</f>
        <v>Horsham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591</v>
      </c>
      <c r="Y83" s="129">
        <v>589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575</v>
      </c>
      <c r="Y84" s="129">
        <v>556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8.32'!AA4</f>
        <v>16,370</v>
      </c>
      <c r="D85" s="99">
        <f>'Table 8.32'!AC4</f>
        <v>4.2608751034965975E-2</v>
      </c>
      <c r="E85" s="100">
        <f>'Table 8.32'!AC4</f>
        <v>4.2608751034965975E-2</v>
      </c>
      <c r="F85" s="99">
        <f>'Table 8.32'!AE4</f>
        <v>3.3524843740135202E-2</v>
      </c>
      <c r="G85" s="100">
        <f>'Table 8.32'!AE4</f>
        <v>3.3524843740135202E-2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984</v>
      </c>
      <c r="Y85" s="129">
        <v>995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8.32'!AA5</f>
        <v>8,237</v>
      </c>
      <c r="D86" s="99">
        <f>'Table 8.32'!AC5</f>
        <v>3.2593706907358744E-2</v>
      </c>
      <c r="E86" s="100">
        <f>'Table 8.32'!AC5</f>
        <v>3.2593706907358744E-2</v>
      </c>
      <c r="F86" s="99">
        <f>'Table 8.32'!AE5</f>
        <v>1.0302955967128602E-2</v>
      </c>
      <c r="G86" s="100">
        <f>'Table 8.32'!AE5</f>
        <v>1.0302955967128602E-2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257</v>
      </c>
      <c r="Y86" s="129">
        <v>284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8.32'!AA6</f>
        <v>8,133</v>
      </c>
      <c r="D87" s="99">
        <f>'Table 8.32'!AC6</f>
        <v>5.2406832298136585E-2</v>
      </c>
      <c r="E87" s="100">
        <f>'Table 8.32'!AC6</f>
        <v>5.2406832298136585E-2</v>
      </c>
      <c r="F87" s="99">
        <f>'Table 8.32'!AE6</f>
        <v>5.7882414151925188E-2</v>
      </c>
      <c r="G87" s="100">
        <f>'Table 8.32'!AE6</f>
        <v>5.7882414151925188E-2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237</v>
      </c>
      <c r="Y87" s="129">
        <v>245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8.32'!AA7</f>
        <v>11,099</v>
      </c>
      <c r="D88" s="99">
        <f>'Table 8.32'!AC7</f>
        <v>1.6578127862245884E-2</v>
      </c>
      <c r="E88" s="100">
        <f>'Table 8.32'!AC7</f>
        <v>1.6578127862245884E-2</v>
      </c>
      <c r="F88" s="99">
        <f>'Table 8.32'!AE7</f>
        <v>1.4070351758793898E-2</v>
      </c>
      <c r="G88" s="100">
        <f>'Table 8.32'!AE7</f>
        <v>1.4070351758793898E-2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333</v>
      </c>
      <c r="Y88" s="129">
        <v>369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8.32'!AA37</f>
        <v>9,114</v>
      </c>
      <c r="D89" s="99">
        <f>'Table 8.32'!AC37</f>
        <v>-3.8255547054323324E-3</v>
      </c>
      <c r="E89" s="100">
        <f>'Table 8.32'!AC37</f>
        <v>-3.8255547054323324E-3</v>
      </c>
      <c r="F89" s="99">
        <f>'Table 8.32'!AE37</f>
        <v>-2.0803678966385686E-3</v>
      </c>
      <c r="G89" s="100">
        <f>'Table 8.32'!AE37</f>
        <v>-2.0803678966385686E-3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514</v>
      </c>
      <c r="Y89" s="129">
        <v>524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8.32'!AA38</f>
        <v>1,985</v>
      </c>
      <c r="D90" s="99">
        <f>'Table 8.32'!AC38</f>
        <v>0.12210288298473704</v>
      </c>
      <c r="E90" s="100">
        <f>'Table 8.32'!AC38</f>
        <v>0.12210288298473704</v>
      </c>
      <c r="F90" s="99">
        <f>'Table 8.32'!AE38</f>
        <v>9.3663911845730086E-2</v>
      </c>
      <c r="G90" s="100">
        <f>'Table 8.32'!AE38</f>
        <v>9.3663911845730086E-2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738</v>
      </c>
      <c r="Y90" s="129">
        <v>801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8.32'!AA114</f>
        <v>871</v>
      </c>
      <c r="D91" s="99">
        <f>'Table 8.32'!AC114</f>
        <v>0.14005235602094235</v>
      </c>
      <c r="E91" s="100">
        <f>'Table 8.32'!AC114</f>
        <v>0.14005235602094235</v>
      </c>
      <c r="F91" s="99">
        <f>'Table 8.32'!AE114</f>
        <v>0.14454664914586068</v>
      </c>
      <c r="G91" s="100">
        <f>'Table 8.32'!AE114</f>
        <v>0.14454664914586068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5621</v>
      </c>
      <c r="Y91" s="129">
        <v>5691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8.32'!AA115</f>
        <v>1,114</v>
      </c>
      <c r="D92" s="99">
        <f>'Table 8.32'!AC115</f>
        <v>0.10956175298804771</v>
      </c>
      <c r="E92" s="100">
        <f>'Table 8.32'!AC115</f>
        <v>0.10956175298804771</v>
      </c>
      <c r="F92" s="99">
        <f>'Table 8.32'!AE115</f>
        <v>5.8935361216730042E-2</v>
      </c>
      <c r="G92" s="100">
        <f>'Table 8.32'!AE115</f>
        <v>5.8935361216730042E-2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8.32'!AA8</f>
        <v>$33,431</v>
      </c>
      <c r="D93" s="99">
        <f>'Table 8.32'!AC8</f>
        <v>-4.7409590580600458E-3</v>
      </c>
      <c r="E93" s="100">
        <f>'Table 8.32'!AC8</f>
        <v>-4.7409590580600458E-3</v>
      </c>
      <c r="F93" s="99">
        <f>'Table 8.32'!AE8</f>
        <v>0.13375385763217684</v>
      </c>
      <c r="G93" s="100">
        <f>'Table 8.32'!AE8</f>
        <v>0.13375385763217684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356</v>
      </c>
      <c r="Y93" s="129">
        <v>380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8.32'!AA9</f>
        <v>$511.0 mil</v>
      </c>
      <c r="D94" s="99">
        <f>'Table 8.32'!AC9</f>
        <v>0.12450518935383248</v>
      </c>
      <c r="E94" s="100">
        <f>'Table 8.32'!AC9</f>
        <v>0.12450518935383248</v>
      </c>
      <c r="F94" s="99">
        <f>'Table 8.32'!AE9</f>
        <v>0.16468790995162208</v>
      </c>
      <c r="G94" s="100">
        <f>'Table 8.32'!AE9</f>
        <v>0.16468790995162208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1143</v>
      </c>
      <c r="Y94" s="129">
        <v>1182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160</v>
      </c>
      <c r="Y95" s="129">
        <v>174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669</v>
      </c>
      <c r="Y96" s="129">
        <v>729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836</v>
      </c>
      <c r="Y97" s="129">
        <v>909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618</v>
      </c>
      <c r="Y98" s="129">
        <v>613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47</v>
      </c>
      <c r="Y99" s="129">
        <v>43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329</v>
      </c>
      <c r="Y100" s="129">
        <v>369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5301</v>
      </c>
      <c r="Y101" s="129">
        <v>5408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9812</v>
      </c>
      <c r="Y104" s="127">
        <v>10753</v>
      </c>
      <c r="Z104" s="127"/>
      <c r="AA104" s="127" t="str">
        <f>TEXT(Y104,"###,###")</f>
        <v>10,753</v>
      </c>
      <c r="AB104" s="127"/>
      <c r="AC104" s="127">
        <f>Y104/($Y$4)*100</f>
        <v>65.687232742822232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3705</v>
      </c>
      <c r="Y105" s="127">
        <v>3556</v>
      </c>
      <c r="Z105" s="127"/>
      <c r="AA105" s="127" t="str">
        <f>TEXT(Y105,"###,###")</f>
        <v>3,556</v>
      </c>
      <c r="AB105" s="127"/>
      <c r="AC105" s="127">
        <f>Y105/($Y$4)*100</f>
        <v>21.722663408674403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13517</v>
      </c>
      <c r="Y106" s="127">
        <v>14309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2461</v>
      </c>
      <c r="Y108" s="127">
        <v>2684</v>
      </c>
      <c r="Z108" s="127"/>
      <c r="AA108" s="127" t="str">
        <f>TEXT(Y108,"###,###")</f>
        <v>2,684</v>
      </c>
      <c r="AB108" s="127"/>
      <c r="AC108" s="127">
        <f>Y108/($Y$4)*100</f>
        <v>16.395846059865608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2612</v>
      </c>
      <c r="Y109" s="127">
        <v>3018</v>
      </c>
      <c r="Z109" s="127"/>
      <c r="AA109" s="127" t="str">
        <f>TEXT(Y109,"###,###")</f>
        <v>3,018</v>
      </c>
      <c r="AB109" s="127"/>
      <c r="AC109" s="127">
        <f t="shared" ref="AC109:AC111" si="3">Y109/($Y$4)*100</f>
        <v>18.436163714111178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3297</v>
      </c>
      <c r="Y110" s="127">
        <v>3390</v>
      </c>
      <c r="Z110" s="127"/>
      <c r="AA110" s="127" t="str">
        <f>TEXT(Y110,"###,###")</f>
        <v>3,390</v>
      </c>
      <c r="AB110" s="127"/>
      <c r="AC110" s="127">
        <f t="shared" si="3"/>
        <v>20.708613317043373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5141</v>
      </c>
      <c r="Y111" s="127">
        <v>5217</v>
      </c>
      <c r="Z111" s="127"/>
      <c r="AA111" s="127" t="str">
        <f>TEXT(Y111,"###,###")</f>
        <v>5,217</v>
      </c>
      <c r="AB111" s="127"/>
      <c r="AC111" s="127">
        <f t="shared" si="3"/>
        <v>31.869273060476484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15701</v>
      </c>
      <c r="Y112" s="127">
        <v>16370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761</v>
      </c>
      <c r="U114" s="127">
        <v>830</v>
      </c>
      <c r="V114" s="127">
        <v>879</v>
      </c>
      <c r="W114" s="127">
        <v>721</v>
      </c>
      <c r="X114" s="127">
        <v>764</v>
      </c>
      <c r="Y114" s="127">
        <v>871</v>
      </c>
      <c r="Z114" s="127"/>
      <c r="AA114" s="127" t="str">
        <f>TEXT(Y114,"###,###")</f>
        <v>871</v>
      </c>
      <c r="AB114" s="127"/>
      <c r="AC114" s="127">
        <f>Y114/X114-1</f>
        <v>0.14005235602094235</v>
      </c>
      <c r="AD114" s="127"/>
      <c r="AE114" s="127">
        <f>Y114/T114-1</f>
        <v>0.14454664914586068</v>
      </c>
      <c r="AF114" s="127"/>
    </row>
    <row r="115" spans="19:32" x14ac:dyDescent="0.25">
      <c r="S115" s="127" t="s">
        <v>104</v>
      </c>
      <c r="T115" s="127">
        <v>1052</v>
      </c>
      <c r="U115" s="127">
        <v>1096</v>
      </c>
      <c r="V115" s="127">
        <v>1137</v>
      </c>
      <c r="W115" s="127">
        <v>1037</v>
      </c>
      <c r="X115" s="127">
        <v>1004</v>
      </c>
      <c r="Y115" s="127">
        <v>1114</v>
      </c>
      <c r="Z115" s="127"/>
      <c r="AA115" s="127" t="str">
        <f>TEXT(Y115,"###,###")</f>
        <v>1,114</v>
      </c>
      <c r="AB115" s="127"/>
      <c r="AC115" s="127">
        <f>Y115/X115-1</f>
        <v>0.10956175298804771</v>
      </c>
      <c r="AD115" s="127"/>
      <c r="AE115" s="127">
        <f>Y115/T115-1</f>
        <v>5.8935361216730042E-2</v>
      </c>
      <c r="AF115" s="127"/>
    </row>
    <row r="116" spans="19:32" x14ac:dyDescent="0.25">
      <c r="S116" s="127" t="s">
        <v>56</v>
      </c>
      <c r="T116" s="127">
        <v>1813</v>
      </c>
      <c r="U116" s="127">
        <v>1926</v>
      </c>
      <c r="V116" s="127">
        <v>2016</v>
      </c>
      <c r="W116" s="127">
        <v>1758</v>
      </c>
      <c r="X116" s="127">
        <v>1768</v>
      </c>
      <c r="Y116" s="127">
        <v>1985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38.950000000000003</v>
      </c>
      <c r="V118" s="127">
        <v>44.99</v>
      </c>
      <c r="W118" s="127">
        <v>41.34</v>
      </c>
      <c r="X118" s="127">
        <v>45.49</v>
      </c>
      <c r="Y118" s="127">
        <v>42.52</v>
      </c>
      <c r="Z118" s="127"/>
      <c r="AA118" s="127" t="str">
        <f>TEXT(Y118,"##.0")</f>
        <v>42.5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8606</v>
      </c>
      <c r="V120" s="127">
        <v>8793</v>
      </c>
      <c r="W120" s="127">
        <v>8762</v>
      </c>
      <c r="X120" s="127">
        <v>8658</v>
      </c>
      <c r="Y120" s="127">
        <v>8760</v>
      </c>
      <c r="Z120" s="127"/>
      <c r="AA120" s="127" t="str">
        <f>TEXT(Y120,"###,###")</f>
        <v>8,760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1308</v>
      </c>
      <c r="V121" s="127">
        <v>1252</v>
      </c>
      <c r="W121" s="127">
        <v>1237</v>
      </c>
      <c r="X121" s="127">
        <v>1218</v>
      </c>
      <c r="Y121" s="127">
        <v>1207</v>
      </c>
      <c r="Z121" s="127"/>
      <c r="AA121" s="127" t="str">
        <f t="shared" ref="AA121:AA128" si="4">TEXT(Y121,"###,###")</f>
        <v>1,207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1079</v>
      </c>
      <c r="V122" s="127">
        <v>1086</v>
      </c>
      <c r="W122" s="127">
        <v>1011</v>
      </c>
      <c r="X122" s="127">
        <v>1038</v>
      </c>
      <c r="Y122" s="127">
        <v>1132</v>
      </c>
      <c r="Z122" s="127"/>
      <c r="AA122" s="127" t="str">
        <f t="shared" si="4"/>
        <v>1,132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9685</v>
      </c>
      <c r="V124" s="127">
        <v>9879</v>
      </c>
      <c r="W124" s="127">
        <v>9773</v>
      </c>
      <c r="X124" s="127">
        <v>9696</v>
      </c>
      <c r="Y124" s="127">
        <v>9892</v>
      </c>
      <c r="Z124" s="127"/>
      <c r="AA124" s="127" t="str">
        <f t="shared" si="4"/>
        <v>9,892</v>
      </c>
      <c r="AB124" s="127"/>
      <c r="AC124" s="127">
        <f>Y124/$Y$7*100</f>
        <v>89.125146409586449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2387</v>
      </c>
      <c r="V125" s="127">
        <v>2338</v>
      </c>
      <c r="W125" s="127">
        <v>2248</v>
      </c>
      <c r="X125" s="127">
        <v>2256</v>
      </c>
      <c r="Y125" s="127">
        <v>2339</v>
      </c>
      <c r="Z125" s="127"/>
      <c r="AA125" s="127" t="str">
        <f t="shared" si="4"/>
        <v>2,339</v>
      </c>
      <c r="AB125" s="127"/>
      <c r="AC125" s="127">
        <f>Y125/$Y$7*100</f>
        <v>21.073970627984504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5721</v>
      </c>
      <c r="V127" s="127">
        <v>5774</v>
      </c>
      <c r="W127" s="127">
        <v>5672</v>
      </c>
      <c r="X127" s="127">
        <v>5615</v>
      </c>
      <c r="Y127" s="127">
        <v>5691</v>
      </c>
      <c r="Z127" s="127"/>
      <c r="AA127" s="127" t="str">
        <f t="shared" si="4"/>
        <v>5,691</v>
      </c>
      <c r="AB127" s="127"/>
      <c r="AC127" s="127">
        <f>Y127/$Y$7*100</f>
        <v>51.274889629696375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5265</v>
      </c>
      <c r="V128" s="127">
        <v>5357</v>
      </c>
      <c r="W128" s="127">
        <v>5335</v>
      </c>
      <c r="X128" s="127">
        <v>5297</v>
      </c>
      <c r="Y128" s="127">
        <v>5408</v>
      </c>
      <c r="Z128" s="127"/>
      <c r="AA128" s="127" t="str">
        <f t="shared" si="4"/>
        <v>5,408</v>
      </c>
      <c r="AB128" s="127"/>
      <c r="AC128" s="127">
        <f>Y128/$Y$7*100</f>
        <v>48.725110370303632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F48D67F4-85DB-4AE4-A4D5-8997F4149E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5F8D0E9F-8432-49F6-9281-1B570187F4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7F9BB389-5349-442D-A386-CBE88AD0CE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C91E32C5-6F18-43AC-8F3C-EF42C7C6D0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Hume</v>
      </c>
      <c r="T1" s="127"/>
      <c r="U1" s="127"/>
      <c r="V1" s="127"/>
      <c r="W1" s="127"/>
      <c r="X1" s="127"/>
      <c r="Y1" s="127" t="str">
        <f>Y3</f>
        <v>8.33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144</v>
      </c>
      <c r="V3" s="127"/>
      <c r="W3" s="127"/>
      <c r="X3" s="127"/>
      <c r="Y3" s="127" t="s">
        <v>245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8.33'!$Y$3&amp;" "&amp;'Table 8.33'!$U$3&amp;", "&amp;'State data for spotlight'!$C$3&amp;", "&amp;'Table 8.33'!$Y$2</f>
        <v>Table 8.33 Hume,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119204</v>
      </c>
      <c r="U4" s="129">
        <v>121547</v>
      </c>
      <c r="V4" s="129">
        <v>124715</v>
      </c>
      <c r="W4" s="129">
        <v>127727</v>
      </c>
      <c r="X4" s="129">
        <v>132453</v>
      </c>
      <c r="Y4" s="129">
        <v>143568</v>
      </c>
      <c r="Z4" s="127"/>
      <c r="AA4" s="127" t="str">
        <f>TEXT(Y4,"###,###")</f>
        <v>143,568</v>
      </c>
      <c r="AB4" s="127"/>
      <c r="AC4" s="127">
        <f t="shared" ref="AC4:AC9" si="0">Y4/X4-1</f>
        <v>8.3916559081334441E-2</v>
      </c>
      <c r="AD4" s="127"/>
      <c r="AE4" s="127">
        <f>Y4/T4-1</f>
        <v>0.20438911445924624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65283</v>
      </c>
      <c r="U5" s="129">
        <v>66500</v>
      </c>
      <c r="V5" s="129">
        <v>67999</v>
      </c>
      <c r="W5" s="129">
        <v>69669</v>
      </c>
      <c r="X5" s="129">
        <v>72440</v>
      </c>
      <c r="Y5" s="129">
        <v>79050</v>
      </c>
      <c r="Z5" s="127"/>
      <c r="AA5" s="127" t="str">
        <f>TEXT(Y5,"###,###")</f>
        <v>79,050</v>
      </c>
      <c r="AB5" s="127"/>
      <c r="AC5" s="127">
        <f t="shared" si="0"/>
        <v>9.1247929320817267E-2</v>
      </c>
      <c r="AD5" s="127"/>
      <c r="AE5" s="127">
        <f t="shared" ref="AE5:AE9" si="1">Y5/T5-1</f>
        <v>0.21088185285602679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53921</v>
      </c>
      <c r="U6" s="129">
        <v>55046</v>
      </c>
      <c r="V6" s="129">
        <v>56716</v>
      </c>
      <c r="W6" s="129">
        <v>58058</v>
      </c>
      <c r="X6" s="129">
        <v>60013</v>
      </c>
      <c r="Y6" s="129">
        <v>64518</v>
      </c>
      <c r="Z6" s="127"/>
      <c r="AA6" s="127" t="str">
        <f>TEXT(Y6,"###,###")</f>
        <v>64,518</v>
      </c>
      <c r="AB6" s="127"/>
      <c r="AC6" s="127">
        <f t="shared" si="0"/>
        <v>7.5067068801759618E-2</v>
      </c>
      <c r="AD6" s="127"/>
      <c r="AE6" s="127">
        <f t="shared" si="1"/>
        <v>0.19652825429795451</v>
      </c>
      <c r="AF6" s="127"/>
    </row>
    <row r="7" spans="1:32" ht="16.5" customHeight="1" thickBot="1" x14ac:dyDescent="0.3">
      <c r="A7" s="46" t="str">
        <f>"QUICK STATS for "&amp;'Table 8.33'!Y2&amp;"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88517</v>
      </c>
      <c r="U7" s="129">
        <v>90274</v>
      </c>
      <c r="V7" s="129">
        <v>92657</v>
      </c>
      <c r="W7" s="129">
        <v>94834</v>
      </c>
      <c r="X7" s="129">
        <v>98212</v>
      </c>
      <c r="Y7" s="129">
        <v>103805</v>
      </c>
      <c r="Z7" s="127"/>
      <c r="AA7" s="127" t="str">
        <f>TEXT(Y7,"###,###")</f>
        <v>103,805</v>
      </c>
      <c r="AB7" s="127"/>
      <c r="AC7" s="127">
        <f t="shared" si="0"/>
        <v>5.6948234431637657E-2</v>
      </c>
      <c r="AD7" s="127"/>
      <c r="AE7" s="127">
        <f t="shared" si="1"/>
        <v>0.1727125862828609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143,568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8.33'!AA7</f>
        <v>103,805</v>
      </c>
      <c r="P8" s="51"/>
      <c r="S8" s="127" t="s">
        <v>96</v>
      </c>
      <c r="T8" s="127">
        <v>38192.21</v>
      </c>
      <c r="U8" s="127">
        <v>39100</v>
      </c>
      <c r="V8" s="127">
        <v>39158</v>
      </c>
      <c r="W8" s="127">
        <v>41032</v>
      </c>
      <c r="X8" s="127">
        <v>42402</v>
      </c>
      <c r="Y8" s="127">
        <v>42512</v>
      </c>
      <c r="Z8" s="127"/>
      <c r="AA8" s="127" t="str">
        <f>TEXT(Y8,"$###,###")</f>
        <v>$42,512</v>
      </c>
      <c r="AB8" s="127"/>
      <c r="AC8" s="127">
        <f t="shared" si="0"/>
        <v>2.594217253903075E-3</v>
      </c>
      <c r="AD8" s="127"/>
      <c r="AE8" s="127">
        <f t="shared" si="1"/>
        <v>0.11310657330382301</v>
      </c>
      <c r="AF8" s="127"/>
    </row>
    <row r="9" spans="1:32" x14ac:dyDescent="0.25">
      <c r="A9" s="55" t="s">
        <v>17</v>
      </c>
      <c r="B9" s="56"/>
      <c r="C9" s="57"/>
      <c r="D9" s="58">
        <f>'Table 8.33'!AC104</f>
        <v>80.166193023514992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54.944366841674295</v>
      </c>
      <c r="P9" s="59" t="s">
        <v>97</v>
      </c>
      <c r="S9" s="127" t="s">
        <v>9</v>
      </c>
      <c r="T9" s="127">
        <v>3971435475</v>
      </c>
      <c r="U9" s="127">
        <v>4150117721</v>
      </c>
      <c r="V9" s="127">
        <v>4326352109</v>
      </c>
      <c r="W9" s="127">
        <v>4531574490</v>
      </c>
      <c r="X9" s="127">
        <v>4857066795</v>
      </c>
      <c r="Y9" s="127">
        <v>5221793272</v>
      </c>
      <c r="Z9" s="127"/>
      <c r="AA9" s="127" t="str">
        <f>TEXT(Y9/1000000,"$#,###.0")&amp;" mil"</f>
        <v>$5,221.8 mil</v>
      </c>
      <c r="AB9" s="127"/>
      <c r="AC9" s="127">
        <f t="shared" si="0"/>
        <v>7.5091921193148892E-2</v>
      </c>
      <c r="AD9" s="127"/>
      <c r="AE9" s="127">
        <f t="shared" si="1"/>
        <v>0.31483774692323307</v>
      </c>
      <c r="AF9" s="127"/>
    </row>
    <row r="10" spans="1:32" x14ac:dyDescent="0.25">
      <c r="A10" s="55" t="s">
        <v>20</v>
      </c>
      <c r="B10" s="56"/>
      <c r="C10" s="57"/>
      <c r="D10" s="58">
        <f>'Table 8.33'!AC105</f>
        <v>12.025660314276161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45.055633158325712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91.988825201098209</v>
      </c>
      <c r="P11" s="59" t="s">
        <v>97</v>
      </c>
      <c r="S11" s="127" t="s">
        <v>32</v>
      </c>
      <c r="T11" s="129">
        <v>107945</v>
      </c>
      <c r="U11" s="129">
        <v>109969</v>
      </c>
      <c r="V11" s="129">
        <v>112497</v>
      </c>
      <c r="W11" s="129">
        <v>115011</v>
      </c>
      <c r="X11" s="129">
        <v>118743</v>
      </c>
      <c r="Y11" s="129">
        <v>128485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8.33'!AC108</f>
        <v>13.927198261451021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14.530128606521844</v>
      </c>
      <c r="P12" s="59" t="s">
        <v>97</v>
      </c>
      <c r="S12" s="127" t="s">
        <v>33</v>
      </c>
      <c r="T12" s="129">
        <v>11259</v>
      </c>
      <c r="U12" s="129">
        <v>11578</v>
      </c>
      <c r="V12" s="129">
        <v>12218</v>
      </c>
      <c r="W12" s="129">
        <v>12716</v>
      </c>
      <c r="X12" s="129">
        <v>13710</v>
      </c>
      <c r="Y12" s="129">
        <v>15083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8.33'!AC109</f>
        <v>12.956926334559233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8.33'!AA118</f>
        <v>38.7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8.33'!AC110</f>
        <v>22.5273041346261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14.582149222099128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8.33'!AC111</f>
        <v>42.780424607154799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85.417850777900867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484</v>
      </c>
      <c r="Z15" s="127"/>
      <c r="AA15" s="130">
        <f t="shared" ref="AA15:AA34" si="2">IF(Y15="np",0,Y15/$Y$34)</f>
        <v>3.3712247854675134E-3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157</v>
      </c>
      <c r="Z16" s="127"/>
      <c r="AA16" s="130">
        <f t="shared" si="2"/>
        <v>1.0935584531371893E-3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10784</v>
      </c>
      <c r="Z17" s="127"/>
      <c r="AA17" s="130">
        <f t="shared" si="2"/>
        <v>7.5114231583639807E-2</v>
      </c>
      <c r="AB17" s="127"/>
      <c r="AC17" s="127"/>
      <c r="AD17" s="127"/>
      <c r="AE17" s="127"/>
      <c r="AF17" s="127"/>
    </row>
    <row r="18" spans="1:32" x14ac:dyDescent="0.25">
      <c r="A18" s="85" t="str">
        <f>'Table 8.33'!$S$1&amp;" ("&amp;'Table 8.33'!$T$2&amp;" to "&amp;'Table 8.33'!$Y$2&amp;")"</f>
        <v>Hume (2011-12 to 2016-17)</v>
      </c>
      <c r="B18" s="85"/>
      <c r="C18" s="85"/>
      <c r="D18" s="85"/>
      <c r="E18" s="85"/>
      <c r="F18" s="85"/>
      <c r="G18" s="85" t="str">
        <f>'Table 8.33'!$S$1&amp;" ("&amp;'Table 8.33'!$T$2&amp;" to "&amp;'Table 8.33'!$Y$2&amp;")"</f>
        <v>Hume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925</v>
      </c>
      <c r="Z18" s="127"/>
      <c r="AA18" s="130">
        <f t="shared" si="2"/>
        <v>6.4429399309038227E-3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10242</v>
      </c>
      <c r="Z19" s="127"/>
      <c r="AA19" s="130">
        <f t="shared" si="2"/>
        <v>7.1339017051153461E-2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6505</v>
      </c>
      <c r="Z20" s="127"/>
      <c r="AA20" s="130">
        <f t="shared" si="2"/>
        <v>4.5309539730302016E-2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13605</v>
      </c>
      <c r="Z21" s="127"/>
      <c r="AA21" s="130">
        <f t="shared" si="2"/>
        <v>9.4763457037780011E-2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9302</v>
      </c>
      <c r="Z22" s="127"/>
      <c r="AA22" s="130">
        <f t="shared" si="2"/>
        <v>6.4791597013262009E-2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10483</v>
      </c>
      <c r="Z23" s="127"/>
      <c r="AA23" s="130">
        <f t="shared" si="2"/>
        <v>7.3017664103421379E-2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1817</v>
      </c>
      <c r="Z24" s="127"/>
      <c r="AA24" s="130">
        <f t="shared" si="2"/>
        <v>1.2656023626434859E-2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5807</v>
      </c>
      <c r="Z25" s="127"/>
      <c r="AA25" s="130">
        <f t="shared" si="2"/>
        <v>4.0447732085144322E-2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2439</v>
      </c>
      <c r="Z26" s="127"/>
      <c r="AA26" s="130">
        <f t="shared" si="2"/>
        <v>1.6988465396188566E-2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7197</v>
      </c>
      <c r="Z27" s="127"/>
      <c r="AA27" s="130">
        <f t="shared" si="2"/>
        <v>5.0129555332664659E-2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16636</v>
      </c>
      <c r="Z28" s="127"/>
      <c r="AA28" s="130">
        <f t="shared" si="2"/>
        <v>0.11587540398974702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7391</v>
      </c>
      <c r="Z29" s="127"/>
      <c r="AA29" s="130">
        <f t="shared" si="2"/>
        <v>5.1480831383038002E-2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8344</v>
      </c>
      <c r="Z30" s="127"/>
      <c r="AA30" s="130">
        <f t="shared" si="2"/>
        <v>5.8118800846985404E-2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8.33'!Y2&amp;")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13364</v>
      </c>
      <c r="Z31" s="127"/>
      <c r="AA31" s="130">
        <f t="shared" si="2"/>
        <v>9.3084809985512093E-2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1956</v>
      </c>
      <c r="Z32" s="127"/>
      <c r="AA32" s="130">
        <f t="shared" si="2"/>
        <v>1.3624205951186893E-2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4312</v>
      </c>
      <c r="Z33" s="127"/>
      <c r="AA33" s="130">
        <f t="shared" si="2"/>
        <v>3.0034548088710575E-2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143568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76674</v>
      </c>
      <c r="U37" s="127">
        <v>77848</v>
      </c>
      <c r="V37" s="127">
        <v>79576</v>
      </c>
      <c r="W37" s="127">
        <v>81915</v>
      </c>
      <c r="X37" s="127">
        <v>84962</v>
      </c>
      <c r="Y37" s="127">
        <v>88668</v>
      </c>
      <c r="Z37" s="127"/>
      <c r="AA37" s="127" t="str">
        <f>TEXT(Y37,"###,###")</f>
        <v>88,668</v>
      </c>
      <c r="AB37" s="127"/>
      <c r="AC37" s="127">
        <f>Y37/X37-1</f>
        <v>4.3619500482568574E-2</v>
      </c>
      <c r="AD37" s="127"/>
      <c r="AE37" s="127">
        <f>Y37/T37-1</f>
        <v>0.15642851553329673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11843</v>
      </c>
      <c r="U38" s="127">
        <v>12426</v>
      </c>
      <c r="V38" s="127">
        <v>13081</v>
      </c>
      <c r="W38" s="127">
        <v>12919</v>
      </c>
      <c r="X38" s="127">
        <v>13250</v>
      </c>
      <c r="Y38" s="127">
        <v>15137</v>
      </c>
      <c r="Z38" s="127"/>
      <c r="AA38" s="127" t="str">
        <f>TEXT(Y38,"###,###")</f>
        <v>15,137</v>
      </c>
      <c r="AB38" s="127"/>
      <c r="AC38" s="127">
        <f>Y38/X38-1</f>
        <v>0.14241509433962274</v>
      </c>
      <c r="AD38" s="127"/>
      <c r="AE38" s="127">
        <f>Y38/T38-1</f>
        <v>0.27813898505446266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88517</v>
      </c>
      <c r="U40" s="127">
        <v>90274</v>
      </c>
      <c r="V40" s="127">
        <v>92657</v>
      </c>
      <c r="W40" s="127">
        <v>94834</v>
      </c>
      <c r="X40" s="127">
        <v>98212</v>
      </c>
      <c r="Y40" s="127">
        <v>103805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85.417850777900867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14.582149222099128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19</v>
      </c>
      <c r="Y44" s="129">
        <v>11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1102</v>
      </c>
      <c r="Y45" s="129">
        <v>1168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4346</v>
      </c>
      <c r="Y46" s="129">
        <v>4539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7926</v>
      </c>
      <c r="Y47" s="129">
        <v>8588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10457</v>
      </c>
      <c r="Y48" s="129">
        <v>11588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8.33'!S1&amp;" ("&amp;'Table 8.33'!Y2&amp;") *"</f>
        <v>Number of jobs by age and sex of job holders in Hume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9762</v>
      </c>
      <c r="Y49" s="129">
        <v>11103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8453</v>
      </c>
      <c r="Y50" s="129">
        <v>9401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7063</v>
      </c>
      <c r="Y51" s="129">
        <v>7690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6909</v>
      </c>
      <c r="Y52" s="129">
        <v>7298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6310</v>
      </c>
      <c r="Y53" s="129">
        <v>6716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4894</v>
      </c>
      <c r="Y54" s="129">
        <v>5285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3090</v>
      </c>
      <c r="Y55" s="129">
        <v>3393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1430</v>
      </c>
      <c r="Y56" s="129">
        <v>1492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417</v>
      </c>
      <c r="Y57" s="129">
        <v>517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149</v>
      </c>
      <c r="Y58" s="129">
        <v>158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65</v>
      </c>
      <c r="Y59" s="129">
        <v>67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42</v>
      </c>
      <c r="Y60" s="129">
        <v>35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72440</v>
      </c>
      <c r="Y61" s="129">
        <v>79050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29</v>
      </c>
      <c r="Y63" s="129">
        <v>27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8.33'!S1&amp;" ("&amp;'Table 8.33'!Y2&amp;") *"</f>
        <v>Number of employed persons per occupation of main job by sex in Hume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1464</v>
      </c>
      <c r="Y64" s="129">
        <v>1422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4107</v>
      </c>
      <c r="Y65" s="129">
        <v>4345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6955</v>
      </c>
      <c r="Y66" s="129">
        <v>7740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8469</v>
      </c>
      <c r="Y67" s="129">
        <v>9288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7501</v>
      </c>
      <c r="Y68" s="129">
        <v>8224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6186</v>
      </c>
      <c r="Y69" s="129">
        <v>6955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5835</v>
      </c>
      <c r="Y70" s="129">
        <v>6030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5993</v>
      </c>
      <c r="Y71" s="129">
        <v>6387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5468</v>
      </c>
      <c r="Y72" s="129">
        <v>5599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4108</v>
      </c>
      <c r="Y73" s="129">
        <v>4360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2436</v>
      </c>
      <c r="Y74" s="129">
        <v>2621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946</v>
      </c>
      <c r="Y75" s="129">
        <v>981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253</v>
      </c>
      <c r="Y76" s="129">
        <v>284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92</v>
      </c>
      <c r="Y77" s="129">
        <v>112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82</v>
      </c>
      <c r="Y78" s="129">
        <v>77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67</v>
      </c>
      <c r="Y79" s="129">
        <v>66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60013</v>
      </c>
      <c r="Y80" s="129">
        <v>64518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8.33'!S1</f>
        <v>Hume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5726</v>
      </c>
      <c r="Y83" s="129">
        <v>6175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5167</v>
      </c>
      <c r="Y84" s="129">
        <v>5671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8.33'!AA4</f>
        <v>143,568</v>
      </c>
      <c r="D85" s="99">
        <f>'Table 8.33'!AC4</f>
        <v>8.3916559081334441E-2</v>
      </c>
      <c r="E85" s="100">
        <f>'Table 8.33'!AC4</f>
        <v>8.3916559081334441E-2</v>
      </c>
      <c r="F85" s="99">
        <f>'Table 8.33'!AE4</f>
        <v>0.20438911445924624</v>
      </c>
      <c r="G85" s="100">
        <f>'Table 8.33'!AE4</f>
        <v>0.20438911445924624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9494</v>
      </c>
      <c r="Y85" s="129">
        <v>10059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8.33'!AA5</f>
        <v>79,050</v>
      </c>
      <c r="D86" s="99">
        <f>'Table 8.33'!AC5</f>
        <v>9.1247929320817267E-2</v>
      </c>
      <c r="E86" s="100">
        <f>'Table 8.33'!AC5</f>
        <v>9.1247929320817267E-2</v>
      </c>
      <c r="F86" s="99">
        <f>'Table 8.33'!AE5</f>
        <v>0.21088185285602679</v>
      </c>
      <c r="G86" s="100">
        <f>'Table 8.33'!AE5</f>
        <v>0.21088185285602679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2817</v>
      </c>
      <c r="Y86" s="129">
        <v>3027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8.33'!AA6</f>
        <v>64,518</v>
      </c>
      <c r="D87" s="99">
        <f>'Table 8.33'!AC6</f>
        <v>7.5067068801759618E-2</v>
      </c>
      <c r="E87" s="100">
        <f>'Table 8.33'!AC6</f>
        <v>7.5067068801759618E-2</v>
      </c>
      <c r="F87" s="99">
        <f>'Table 8.33'!AE6</f>
        <v>0.19652825429795451</v>
      </c>
      <c r="G87" s="100">
        <f>'Table 8.33'!AE6</f>
        <v>0.19652825429795451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3331</v>
      </c>
      <c r="Y87" s="129">
        <v>3473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8.33'!AA7</f>
        <v>103,805</v>
      </c>
      <c r="D88" s="99">
        <f>'Table 8.33'!AC7</f>
        <v>5.6948234431637657E-2</v>
      </c>
      <c r="E88" s="100">
        <f>'Table 8.33'!AC7</f>
        <v>5.6948234431637657E-2</v>
      </c>
      <c r="F88" s="99">
        <f>'Table 8.33'!AE7</f>
        <v>0.1727125862828609</v>
      </c>
      <c r="G88" s="100">
        <f>'Table 8.33'!AE7</f>
        <v>0.1727125862828609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2734</v>
      </c>
      <c r="Y88" s="129">
        <v>2861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8.33'!AA37</f>
        <v>88,668</v>
      </c>
      <c r="D89" s="99">
        <f>'Table 8.33'!AC37</f>
        <v>4.3619500482568574E-2</v>
      </c>
      <c r="E89" s="100">
        <f>'Table 8.33'!AC37</f>
        <v>4.3619500482568574E-2</v>
      </c>
      <c r="F89" s="99">
        <f>'Table 8.33'!AE37</f>
        <v>0.15642851553329673</v>
      </c>
      <c r="G89" s="100">
        <f>'Table 8.33'!AE37</f>
        <v>0.15642851553329673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6629</v>
      </c>
      <c r="Y89" s="129">
        <v>7042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8.33'!AA38</f>
        <v>15,137</v>
      </c>
      <c r="D90" s="99">
        <f>'Table 8.33'!AC38</f>
        <v>0.14241509433962274</v>
      </c>
      <c r="E90" s="100">
        <f>'Table 8.33'!AC38</f>
        <v>0.14241509433962274</v>
      </c>
      <c r="F90" s="99">
        <f>'Table 8.33'!AE38</f>
        <v>0.27813898505446266</v>
      </c>
      <c r="G90" s="100">
        <f>'Table 8.33'!AE38</f>
        <v>0.27813898505446266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6524</v>
      </c>
      <c r="Y90" s="129">
        <v>7021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8.33'!AA114</f>
        <v>7,434</v>
      </c>
      <c r="D91" s="99">
        <f>'Table 8.33'!AC114</f>
        <v>0.14917297882207459</v>
      </c>
      <c r="E91" s="100">
        <f>'Table 8.33'!AC114</f>
        <v>0.14917297882207459</v>
      </c>
      <c r="F91" s="99">
        <f>'Table 8.33'!AE114</f>
        <v>0.31808510638297882</v>
      </c>
      <c r="G91" s="100">
        <f>'Table 8.33'!AE114</f>
        <v>0.31808510638297882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53722</v>
      </c>
      <c r="Y91" s="129">
        <v>57035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8.33'!AA115</f>
        <v>7,703</v>
      </c>
      <c r="D92" s="99">
        <f>'Table 8.33'!AC115</f>
        <v>0.13513115237253159</v>
      </c>
      <c r="E92" s="100">
        <f>'Table 8.33'!AC115</f>
        <v>0.13513115237253159</v>
      </c>
      <c r="F92" s="99">
        <f>'Table 8.33'!AE115</f>
        <v>0.24221899693597804</v>
      </c>
      <c r="G92" s="100">
        <f>'Table 8.33'!AE115</f>
        <v>0.24221899693597804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8.33'!AA8</f>
        <v>$42,512</v>
      </c>
      <c r="D93" s="99">
        <f>'Table 8.33'!AC8</f>
        <v>2.594217253903075E-3</v>
      </c>
      <c r="E93" s="100">
        <f>'Table 8.33'!AC8</f>
        <v>2.594217253903075E-3</v>
      </c>
      <c r="F93" s="99">
        <f>'Table 8.33'!AE8</f>
        <v>0.11310657330382301</v>
      </c>
      <c r="G93" s="100">
        <f>'Table 8.33'!AE8</f>
        <v>0.11310657330382301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3817</v>
      </c>
      <c r="Y93" s="129">
        <v>4218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8.33'!AA9</f>
        <v>$5,221.8 mil</v>
      </c>
      <c r="D94" s="99">
        <f>'Table 8.33'!AC9</f>
        <v>7.5091921193148892E-2</v>
      </c>
      <c r="E94" s="100">
        <f>'Table 8.33'!AC9</f>
        <v>7.5091921193148892E-2</v>
      </c>
      <c r="F94" s="99">
        <f>'Table 8.33'!AE9</f>
        <v>0.31483774692323307</v>
      </c>
      <c r="G94" s="100">
        <f>'Table 8.33'!AE9</f>
        <v>0.31483774692323307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6816</v>
      </c>
      <c r="Y94" s="129">
        <v>7461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1431</v>
      </c>
      <c r="Y95" s="129">
        <v>1551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6312</v>
      </c>
      <c r="Y96" s="129">
        <v>6926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8853</v>
      </c>
      <c r="Y97" s="129">
        <v>9354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5190</v>
      </c>
      <c r="Y98" s="129">
        <v>5406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714</v>
      </c>
      <c r="Y99" s="129">
        <v>786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2954</v>
      </c>
      <c r="Y100" s="129">
        <v>3156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44490</v>
      </c>
      <c r="Y101" s="129">
        <v>46770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103344</v>
      </c>
      <c r="Y104" s="127">
        <v>115093</v>
      </c>
      <c r="Z104" s="127"/>
      <c r="AA104" s="127" t="str">
        <f>TEXT(Y104,"###,###")</f>
        <v>115,093</v>
      </c>
      <c r="AB104" s="127"/>
      <c r="AC104" s="127">
        <f>Y104/($Y$4)*100</f>
        <v>80.166193023514992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16684</v>
      </c>
      <c r="Y105" s="127">
        <v>17265</v>
      </c>
      <c r="Z105" s="127"/>
      <c r="AA105" s="127" t="str">
        <f>TEXT(Y105,"###,###")</f>
        <v>17,265</v>
      </c>
      <c r="AB105" s="127"/>
      <c r="AC105" s="127">
        <f>Y105/($Y$4)*100</f>
        <v>12.025660314276161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120028</v>
      </c>
      <c r="Y106" s="127">
        <v>132358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17274</v>
      </c>
      <c r="Y108" s="127">
        <v>19995</v>
      </c>
      <c r="Z108" s="127"/>
      <c r="AA108" s="127" t="str">
        <f>TEXT(Y108,"###,###")</f>
        <v>19,995</v>
      </c>
      <c r="AB108" s="127"/>
      <c r="AC108" s="127">
        <f>Y108/($Y$4)*100</f>
        <v>13.927198261451021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17114</v>
      </c>
      <c r="Y109" s="127">
        <v>18602</v>
      </c>
      <c r="Z109" s="127"/>
      <c r="AA109" s="127" t="str">
        <f>TEXT(Y109,"###,###")</f>
        <v>18,602</v>
      </c>
      <c r="AB109" s="127"/>
      <c r="AC109" s="127">
        <f t="shared" ref="AC109:AC111" si="3">Y109/($Y$4)*100</f>
        <v>12.956926334559233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28936</v>
      </c>
      <c r="Y110" s="127">
        <v>32342</v>
      </c>
      <c r="Z110" s="127"/>
      <c r="AA110" s="127" t="str">
        <f>TEXT(Y110,"###,###")</f>
        <v>32,342</v>
      </c>
      <c r="AB110" s="127"/>
      <c r="AC110" s="127">
        <f t="shared" si="3"/>
        <v>22.5273041346261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56704</v>
      </c>
      <c r="Y111" s="127">
        <v>61419</v>
      </c>
      <c r="Z111" s="127"/>
      <c r="AA111" s="127" t="str">
        <f>TEXT(Y111,"###,###")</f>
        <v>61,419</v>
      </c>
      <c r="AB111" s="127"/>
      <c r="AC111" s="127">
        <f t="shared" si="3"/>
        <v>42.780424607154799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132453</v>
      </c>
      <c r="Y112" s="127">
        <v>143568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5640</v>
      </c>
      <c r="U114" s="127">
        <v>5949</v>
      </c>
      <c r="V114" s="127">
        <v>6302</v>
      </c>
      <c r="W114" s="127">
        <v>6366</v>
      </c>
      <c r="X114" s="127">
        <v>6469</v>
      </c>
      <c r="Y114" s="127">
        <v>7434</v>
      </c>
      <c r="Z114" s="127"/>
      <c r="AA114" s="127" t="str">
        <f>TEXT(Y114,"###,###")</f>
        <v>7,434</v>
      </c>
      <c r="AB114" s="127"/>
      <c r="AC114" s="127">
        <f>Y114/X114-1</f>
        <v>0.14917297882207459</v>
      </c>
      <c r="AD114" s="127"/>
      <c r="AE114" s="127">
        <f>Y114/T114-1</f>
        <v>0.31808510638297882</v>
      </c>
      <c r="AF114" s="127"/>
    </row>
    <row r="115" spans="19:32" x14ac:dyDescent="0.25">
      <c r="S115" s="127" t="s">
        <v>104</v>
      </c>
      <c r="T115" s="127">
        <v>6201</v>
      </c>
      <c r="U115" s="127">
        <v>6475</v>
      </c>
      <c r="V115" s="127">
        <v>6784</v>
      </c>
      <c r="W115" s="127">
        <v>6552</v>
      </c>
      <c r="X115" s="127">
        <v>6786</v>
      </c>
      <c r="Y115" s="127">
        <v>7703</v>
      </c>
      <c r="Z115" s="127"/>
      <c r="AA115" s="127" t="str">
        <f>TEXT(Y115,"###,###")</f>
        <v>7,703</v>
      </c>
      <c r="AB115" s="127"/>
      <c r="AC115" s="127">
        <f>Y115/X115-1</f>
        <v>0.13513115237253159</v>
      </c>
      <c r="AD115" s="127"/>
      <c r="AE115" s="127">
        <f>Y115/T115-1</f>
        <v>0.24221899693597804</v>
      </c>
      <c r="AF115" s="127"/>
    </row>
    <row r="116" spans="19:32" x14ac:dyDescent="0.25">
      <c r="S116" s="127" t="s">
        <v>56</v>
      </c>
      <c r="T116" s="127">
        <v>11841</v>
      </c>
      <c r="U116" s="127">
        <v>12424</v>
      </c>
      <c r="V116" s="127">
        <v>13086</v>
      </c>
      <c r="W116" s="127">
        <v>12918</v>
      </c>
      <c r="X116" s="127">
        <v>13255</v>
      </c>
      <c r="Y116" s="127">
        <v>15137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40.72</v>
      </c>
      <c r="V118" s="127">
        <v>37.79</v>
      </c>
      <c r="W118" s="127">
        <v>39.82</v>
      </c>
      <c r="X118" s="127">
        <v>39.840000000000003</v>
      </c>
      <c r="Y118" s="127">
        <v>38.729999999999997</v>
      </c>
      <c r="Z118" s="127"/>
      <c r="AA118" s="127" t="str">
        <f>TEXT(Y118,"##.0")</f>
        <v>38.7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78706</v>
      </c>
      <c r="V120" s="127">
        <v>80439</v>
      </c>
      <c r="W120" s="127">
        <v>82118</v>
      </c>
      <c r="X120" s="127">
        <v>84502</v>
      </c>
      <c r="Y120" s="127">
        <v>88722</v>
      </c>
      <c r="Z120" s="127"/>
      <c r="AA120" s="127" t="str">
        <f>TEXT(Y120,"###,###")</f>
        <v>88,722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6835</v>
      </c>
      <c r="V121" s="127">
        <v>7331</v>
      </c>
      <c r="W121" s="127">
        <v>7648</v>
      </c>
      <c r="X121" s="127">
        <v>8002</v>
      </c>
      <c r="Y121" s="127">
        <v>8316</v>
      </c>
      <c r="Z121" s="127"/>
      <c r="AA121" s="127" t="str">
        <f t="shared" ref="AA121:AA128" si="4">TEXT(Y121,"###,###")</f>
        <v>8,316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4732</v>
      </c>
      <c r="V122" s="127">
        <v>4891</v>
      </c>
      <c r="W122" s="127">
        <v>5069</v>
      </c>
      <c r="X122" s="127">
        <v>5709</v>
      </c>
      <c r="Y122" s="127">
        <v>6767</v>
      </c>
      <c r="Z122" s="127"/>
      <c r="AA122" s="127" t="str">
        <f t="shared" si="4"/>
        <v>6,767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83438</v>
      </c>
      <c r="V124" s="127">
        <v>85330</v>
      </c>
      <c r="W124" s="127">
        <v>87187</v>
      </c>
      <c r="X124" s="127">
        <v>90211</v>
      </c>
      <c r="Y124" s="127">
        <v>95489</v>
      </c>
      <c r="Z124" s="127"/>
      <c r="AA124" s="127" t="str">
        <f t="shared" si="4"/>
        <v>95,489</v>
      </c>
      <c r="AB124" s="127"/>
      <c r="AC124" s="127">
        <f>Y124/$Y$7*100</f>
        <v>91.988825201098209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11567</v>
      </c>
      <c r="V125" s="127">
        <v>12222</v>
      </c>
      <c r="W125" s="127">
        <v>12717</v>
      </c>
      <c r="X125" s="127">
        <v>13711</v>
      </c>
      <c r="Y125" s="127">
        <v>15083</v>
      </c>
      <c r="Z125" s="127"/>
      <c r="AA125" s="127" t="str">
        <f t="shared" si="4"/>
        <v>15,083</v>
      </c>
      <c r="AB125" s="127"/>
      <c r="AC125" s="127">
        <f>Y125/$Y$7*100</f>
        <v>14.530128606521844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49752</v>
      </c>
      <c r="V127" s="127">
        <v>50819</v>
      </c>
      <c r="W127" s="127">
        <v>51857</v>
      </c>
      <c r="X127" s="127">
        <v>53722</v>
      </c>
      <c r="Y127" s="127">
        <v>57035</v>
      </c>
      <c r="Z127" s="127"/>
      <c r="AA127" s="127" t="str">
        <f t="shared" si="4"/>
        <v>57,035</v>
      </c>
      <c r="AB127" s="127"/>
      <c r="AC127" s="127">
        <f>Y127/$Y$7*100</f>
        <v>54.944366841674295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40521</v>
      </c>
      <c r="V128" s="127">
        <v>41838</v>
      </c>
      <c r="W128" s="127">
        <v>42977</v>
      </c>
      <c r="X128" s="127">
        <v>44490</v>
      </c>
      <c r="Y128" s="127">
        <v>46770</v>
      </c>
      <c r="Z128" s="127"/>
      <c r="AA128" s="127" t="str">
        <f t="shared" si="4"/>
        <v>46,770</v>
      </c>
      <c r="AB128" s="127"/>
      <c r="AC128" s="127">
        <f>Y128/$Y$7*100</f>
        <v>45.055633158325712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EC7AB976-2257-4C7E-BF8D-FD5DFB2896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C00AA01D-E2AB-481F-B454-54FF9FBB1E9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71553790-0B83-4403-A1AE-00947BC5BF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C44B0247-AF35-4F95-BB4A-8D09FE977D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Indigo</v>
      </c>
      <c r="T1" s="127"/>
      <c r="U1" s="127"/>
      <c r="V1" s="127"/>
      <c r="W1" s="127"/>
      <c r="X1" s="127"/>
      <c r="Y1" s="127" t="str">
        <f>Y3</f>
        <v>8.34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145</v>
      </c>
      <c r="V3" s="127"/>
      <c r="W3" s="127"/>
      <c r="X3" s="127"/>
      <c r="Y3" s="127" t="s">
        <v>246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8.34'!$Y$3&amp;" "&amp;'Table 8.34'!$U$3&amp;", "&amp;'State data for spotlight'!$C$3&amp;", "&amp;'Table 8.34'!$Y$2</f>
        <v>Table 8.34 Indigo,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12442</v>
      </c>
      <c r="U4" s="129">
        <v>12596</v>
      </c>
      <c r="V4" s="129">
        <v>12471</v>
      </c>
      <c r="W4" s="129">
        <v>12629</v>
      </c>
      <c r="X4" s="129">
        <v>12496</v>
      </c>
      <c r="Y4" s="129">
        <v>13092</v>
      </c>
      <c r="Z4" s="127"/>
      <c r="AA4" s="127" t="str">
        <f>TEXT(Y4,"###,###")</f>
        <v>13,092</v>
      </c>
      <c r="AB4" s="127"/>
      <c r="AC4" s="127">
        <f t="shared" ref="AC4:AC9" si="0">Y4/X4-1</f>
        <v>4.7695262483994805E-2</v>
      </c>
      <c r="AD4" s="127"/>
      <c r="AE4" s="127">
        <f>Y4/T4-1</f>
        <v>5.2242404758077399E-2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6330</v>
      </c>
      <c r="U5" s="129">
        <v>6286</v>
      </c>
      <c r="V5" s="129">
        <v>6229</v>
      </c>
      <c r="W5" s="129">
        <v>6272</v>
      </c>
      <c r="X5" s="129">
        <v>6114</v>
      </c>
      <c r="Y5" s="129">
        <v>6451</v>
      </c>
      <c r="Z5" s="127"/>
      <c r="AA5" s="127" t="str">
        <f>TEXT(Y5,"###,###")</f>
        <v>6,451</v>
      </c>
      <c r="AB5" s="127"/>
      <c r="AC5" s="127">
        <f t="shared" si="0"/>
        <v>5.5119398102715156E-2</v>
      </c>
      <c r="AD5" s="127"/>
      <c r="AE5" s="127">
        <f t="shared" ref="AE5:AE9" si="1">Y5/T5-1</f>
        <v>1.9115323854660415E-2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6112</v>
      </c>
      <c r="U6" s="129">
        <v>6307</v>
      </c>
      <c r="V6" s="129">
        <v>6239</v>
      </c>
      <c r="W6" s="129">
        <v>6354</v>
      </c>
      <c r="X6" s="129">
        <v>6377</v>
      </c>
      <c r="Y6" s="129">
        <v>6641</v>
      </c>
      <c r="Z6" s="127"/>
      <c r="AA6" s="127" t="str">
        <f>TEXT(Y6,"###,###")</f>
        <v>6,641</v>
      </c>
      <c r="AB6" s="127"/>
      <c r="AC6" s="127">
        <f t="shared" si="0"/>
        <v>4.1398776854320252E-2</v>
      </c>
      <c r="AD6" s="127"/>
      <c r="AE6" s="127">
        <f t="shared" si="1"/>
        <v>8.6551047120418945E-2</v>
      </c>
      <c r="AF6" s="127"/>
    </row>
    <row r="7" spans="1:32" ht="16.5" customHeight="1" thickBot="1" x14ac:dyDescent="0.3">
      <c r="A7" s="46" t="str">
        <f>"QUICK STATS for "&amp;'Table 8.34'!Y2&amp;"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8537</v>
      </c>
      <c r="U7" s="129">
        <v>8552</v>
      </c>
      <c r="V7" s="129">
        <v>8615</v>
      </c>
      <c r="W7" s="129">
        <v>8705</v>
      </c>
      <c r="X7" s="129">
        <v>8779</v>
      </c>
      <c r="Y7" s="129">
        <v>8974</v>
      </c>
      <c r="Z7" s="127"/>
      <c r="AA7" s="127" t="str">
        <f>TEXT(Y7,"###,###")</f>
        <v>8,974</v>
      </c>
      <c r="AB7" s="127"/>
      <c r="AC7" s="127">
        <f t="shared" si="0"/>
        <v>2.221209704977789E-2</v>
      </c>
      <c r="AD7" s="127"/>
      <c r="AE7" s="127">
        <f t="shared" si="1"/>
        <v>5.1188942251376268E-2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13,092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8.34'!AA7</f>
        <v>8,974</v>
      </c>
      <c r="P8" s="51"/>
      <c r="S8" s="127" t="s">
        <v>96</v>
      </c>
      <c r="T8" s="127">
        <v>32042.28</v>
      </c>
      <c r="U8" s="127">
        <v>32316.25</v>
      </c>
      <c r="V8" s="127">
        <v>34118</v>
      </c>
      <c r="W8" s="127">
        <v>36895</v>
      </c>
      <c r="X8" s="127">
        <v>38774.74</v>
      </c>
      <c r="Y8" s="127">
        <v>37907</v>
      </c>
      <c r="Z8" s="127"/>
      <c r="AA8" s="127" t="str">
        <f>TEXT(Y8,"$###,###")</f>
        <v>$37,907</v>
      </c>
      <c r="AB8" s="127"/>
      <c r="AC8" s="127">
        <f t="shared" si="0"/>
        <v>-2.237900241239521E-2</v>
      </c>
      <c r="AD8" s="127"/>
      <c r="AE8" s="127">
        <f t="shared" si="1"/>
        <v>0.18303067072630297</v>
      </c>
      <c r="AF8" s="127"/>
    </row>
    <row r="9" spans="1:32" x14ac:dyDescent="0.25">
      <c r="A9" s="55" t="s">
        <v>17</v>
      </c>
      <c r="B9" s="56"/>
      <c r="C9" s="57"/>
      <c r="D9" s="58">
        <f>'Table 8.34'!AC104</f>
        <v>66.788878704552403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50.646311566748381</v>
      </c>
      <c r="P9" s="59" t="s">
        <v>97</v>
      </c>
      <c r="S9" s="127" t="s">
        <v>9</v>
      </c>
      <c r="T9" s="127">
        <v>356554288</v>
      </c>
      <c r="U9" s="127">
        <v>363990202</v>
      </c>
      <c r="V9" s="127">
        <v>384077435</v>
      </c>
      <c r="W9" s="127">
        <v>406618219</v>
      </c>
      <c r="X9" s="127">
        <v>415582203</v>
      </c>
      <c r="Y9" s="127">
        <v>434339494</v>
      </c>
      <c r="Z9" s="127"/>
      <c r="AA9" s="127" t="str">
        <f>TEXT(Y9/1000000,"$#,###.0")&amp;" mil"</f>
        <v>$434.3 mil</v>
      </c>
      <c r="AB9" s="127"/>
      <c r="AC9" s="127">
        <f t="shared" si="0"/>
        <v>4.5134971768750143E-2</v>
      </c>
      <c r="AD9" s="127"/>
      <c r="AE9" s="127">
        <f t="shared" si="1"/>
        <v>0.2181580999525099</v>
      </c>
      <c r="AF9" s="127"/>
    </row>
    <row r="10" spans="1:32" x14ac:dyDescent="0.25">
      <c r="A10" s="55" t="s">
        <v>20</v>
      </c>
      <c r="B10" s="56"/>
      <c r="C10" s="57"/>
      <c r="D10" s="58">
        <f>'Table 8.34'!AC105</f>
        <v>20.72257867399939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49.353688433251612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87.675507020280804</v>
      </c>
      <c r="P11" s="59" t="s">
        <v>97</v>
      </c>
      <c r="S11" s="127" t="s">
        <v>32</v>
      </c>
      <c r="T11" s="129">
        <v>10396</v>
      </c>
      <c r="U11" s="129">
        <v>10536</v>
      </c>
      <c r="V11" s="129">
        <v>10374</v>
      </c>
      <c r="W11" s="129">
        <v>10542</v>
      </c>
      <c r="X11" s="129">
        <v>10390</v>
      </c>
      <c r="Y11" s="129">
        <v>10912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8.34'!AC108</f>
        <v>17.033302780323861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24.29240026743927</v>
      </c>
      <c r="P12" s="59" t="s">
        <v>97</v>
      </c>
      <c r="S12" s="127" t="s">
        <v>33</v>
      </c>
      <c r="T12" s="129">
        <v>2044</v>
      </c>
      <c r="U12" s="129">
        <v>2061</v>
      </c>
      <c r="V12" s="129">
        <v>2099</v>
      </c>
      <c r="W12" s="129">
        <v>2086</v>
      </c>
      <c r="X12" s="129">
        <v>2104</v>
      </c>
      <c r="Y12" s="129">
        <v>2180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8.34'!AC109</f>
        <v>16.834708218759548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8.34'!AA118</f>
        <v>44.9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8.34'!AC110</f>
        <v>20.073327222731439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17.026966792957431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8.34'!AC111</f>
        <v>33.570119156736936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82.973033207042562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760</v>
      </c>
      <c r="Z15" s="127"/>
      <c r="AA15" s="130">
        <f t="shared" ref="AA15:AA34" si="2">IF(Y15="np",0,Y15/$Y$34)</f>
        <v>5.8050717995722576E-2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35</v>
      </c>
      <c r="Z16" s="127"/>
      <c r="AA16" s="130">
        <f t="shared" si="2"/>
        <v>2.673388328750382E-3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1123</v>
      </c>
      <c r="Z17" s="127"/>
      <c r="AA17" s="130">
        <f t="shared" si="2"/>
        <v>8.577757409104797E-2</v>
      </c>
      <c r="AB17" s="127"/>
      <c r="AC17" s="127"/>
      <c r="AD17" s="127"/>
      <c r="AE17" s="127"/>
      <c r="AF17" s="127"/>
    </row>
    <row r="18" spans="1:32" x14ac:dyDescent="0.25">
      <c r="A18" s="85" t="str">
        <f>'Table 8.34'!$S$1&amp;" ("&amp;'Table 8.34'!$T$2&amp;" to "&amp;'Table 8.34'!$Y$2&amp;")"</f>
        <v>Indigo (2011-12 to 2016-17)</v>
      </c>
      <c r="B18" s="85"/>
      <c r="C18" s="85"/>
      <c r="D18" s="85"/>
      <c r="E18" s="85"/>
      <c r="F18" s="85"/>
      <c r="G18" s="85" t="str">
        <f>'Table 8.34'!$S$1&amp;" ("&amp;'Table 8.34'!$T$2&amp;" to "&amp;'Table 8.34'!$Y$2&amp;")"</f>
        <v>Indigo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84</v>
      </c>
      <c r="Z18" s="127"/>
      <c r="AA18" s="130">
        <f t="shared" si="2"/>
        <v>6.416131989000917E-3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739</v>
      </c>
      <c r="Z19" s="127"/>
      <c r="AA19" s="130">
        <f t="shared" si="2"/>
        <v>5.644668499847235E-2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313</v>
      </c>
      <c r="Z20" s="127"/>
      <c r="AA20" s="130">
        <f t="shared" si="2"/>
        <v>2.3907729911396274E-2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1150</v>
      </c>
      <c r="Z21" s="127"/>
      <c r="AA21" s="130">
        <f t="shared" si="2"/>
        <v>8.7839902230369693E-2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883</v>
      </c>
      <c r="Z22" s="127"/>
      <c r="AA22" s="130">
        <f t="shared" si="2"/>
        <v>6.7445768408188209E-2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518</v>
      </c>
      <c r="Z23" s="127"/>
      <c r="AA23" s="130">
        <f t="shared" si="2"/>
        <v>3.9566147265505655E-2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59</v>
      </c>
      <c r="Z24" s="127"/>
      <c r="AA24" s="130">
        <f t="shared" si="2"/>
        <v>4.5065688970363582E-3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346</v>
      </c>
      <c r="Z25" s="127"/>
      <c r="AA25" s="130">
        <f t="shared" si="2"/>
        <v>2.6428353192789491E-2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167</v>
      </c>
      <c r="Z26" s="127"/>
      <c r="AA26" s="130">
        <f t="shared" si="2"/>
        <v>1.2755881454323251E-2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611</v>
      </c>
      <c r="Z27" s="127"/>
      <c r="AA27" s="130">
        <f t="shared" si="2"/>
        <v>4.6669721967613813E-2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597</v>
      </c>
      <c r="Z28" s="127"/>
      <c r="AA28" s="130">
        <f t="shared" si="2"/>
        <v>4.5600366636113658E-2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977</v>
      </c>
      <c r="Z29" s="127"/>
      <c r="AA29" s="130">
        <f t="shared" si="2"/>
        <v>7.4625725633974946E-2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1104</v>
      </c>
      <c r="Z30" s="127"/>
      <c r="AA30" s="130">
        <f t="shared" si="2"/>
        <v>8.4326306141154897E-2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8.34'!Y2&amp;")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1504</v>
      </c>
      <c r="Z31" s="127"/>
      <c r="AA31" s="130">
        <f t="shared" si="2"/>
        <v>0.11487931561258784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187</v>
      </c>
      <c r="Z32" s="127"/>
      <c r="AA32" s="130">
        <f t="shared" si="2"/>
        <v>1.4283531927894898E-2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287</v>
      </c>
      <c r="Z33" s="127"/>
      <c r="AA33" s="130">
        <f t="shared" si="2"/>
        <v>2.192178429575313E-2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13092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7112</v>
      </c>
      <c r="U37" s="127">
        <v>6951</v>
      </c>
      <c r="V37" s="127">
        <v>7134</v>
      </c>
      <c r="W37" s="127">
        <v>7282</v>
      </c>
      <c r="X37" s="127">
        <v>7380</v>
      </c>
      <c r="Y37" s="127">
        <v>7446</v>
      </c>
      <c r="Z37" s="127"/>
      <c r="AA37" s="127" t="str">
        <f>TEXT(Y37,"###,###")</f>
        <v>7,446</v>
      </c>
      <c r="AB37" s="127"/>
      <c r="AC37" s="127">
        <f>Y37/X37-1</f>
        <v>8.9430894308943909E-3</v>
      </c>
      <c r="AD37" s="127"/>
      <c r="AE37" s="127">
        <f>Y37/T37-1</f>
        <v>4.6962879640044974E-2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1421</v>
      </c>
      <c r="U38" s="127">
        <v>1600</v>
      </c>
      <c r="V38" s="127">
        <v>1479</v>
      </c>
      <c r="W38" s="127">
        <v>1430</v>
      </c>
      <c r="X38" s="127">
        <v>1393</v>
      </c>
      <c r="Y38" s="127">
        <v>1528</v>
      </c>
      <c r="Z38" s="127"/>
      <c r="AA38" s="127" t="str">
        <f>TEXT(Y38,"###,###")</f>
        <v>1,528</v>
      </c>
      <c r="AB38" s="127"/>
      <c r="AC38" s="127">
        <f>Y38/X38-1</f>
        <v>9.6913137114142067E-2</v>
      </c>
      <c r="AD38" s="127"/>
      <c r="AE38" s="127">
        <f>Y38/T38-1</f>
        <v>7.5299085151301792E-2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8533</v>
      </c>
      <c r="U40" s="127">
        <v>8551</v>
      </c>
      <c r="V40" s="127">
        <v>8613</v>
      </c>
      <c r="W40" s="127">
        <v>8712</v>
      </c>
      <c r="X40" s="127">
        <v>8773</v>
      </c>
      <c r="Y40" s="127">
        <v>8974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82.973033207042562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17.026966792957431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0</v>
      </c>
      <c r="Y44" s="129">
        <v>0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151</v>
      </c>
      <c r="Y45" s="129">
        <v>147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353</v>
      </c>
      <c r="Y46" s="129">
        <v>383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492</v>
      </c>
      <c r="Y47" s="129">
        <v>483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484</v>
      </c>
      <c r="Y48" s="129">
        <v>491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8.34'!S1&amp;" ("&amp;'Table 8.34'!Y2&amp;") *"</f>
        <v>Number of jobs by age and sex of job holders in Indigo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435</v>
      </c>
      <c r="Y49" s="129">
        <v>496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466</v>
      </c>
      <c r="Y50" s="129">
        <v>509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622</v>
      </c>
      <c r="Y51" s="129">
        <v>594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647</v>
      </c>
      <c r="Y52" s="129">
        <v>721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679</v>
      </c>
      <c r="Y53" s="129">
        <v>701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648</v>
      </c>
      <c r="Y54" s="129">
        <v>717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555</v>
      </c>
      <c r="Y55" s="129">
        <v>578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330</v>
      </c>
      <c r="Y56" s="129">
        <v>353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129</v>
      </c>
      <c r="Y57" s="129">
        <v>160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76</v>
      </c>
      <c r="Y58" s="129">
        <v>63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37</v>
      </c>
      <c r="Y59" s="129">
        <v>29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13</v>
      </c>
      <c r="Y60" s="129">
        <v>23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6116</v>
      </c>
      <c r="Y61" s="129">
        <v>6451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2</v>
      </c>
      <c r="Y63" s="129">
        <v>9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8.34'!S1&amp;" ("&amp;'Table 8.34'!Y2&amp;") *"</f>
        <v>Number of employed persons per occupation of main job by sex in Indigo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166</v>
      </c>
      <c r="Y64" s="129">
        <v>198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473</v>
      </c>
      <c r="Y65" s="129">
        <v>424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451</v>
      </c>
      <c r="Y66" s="129">
        <v>520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458</v>
      </c>
      <c r="Y67" s="129">
        <v>464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454</v>
      </c>
      <c r="Y68" s="129">
        <v>450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572</v>
      </c>
      <c r="Y69" s="129">
        <v>618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655</v>
      </c>
      <c r="Y70" s="129">
        <v>664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766</v>
      </c>
      <c r="Y71" s="129">
        <v>781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748</v>
      </c>
      <c r="Y72" s="129">
        <v>765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731</v>
      </c>
      <c r="Y73" s="129">
        <v>789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527</v>
      </c>
      <c r="Y74" s="129">
        <v>557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225</v>
      </c>
      <c r="Y75" s="129">
        <v>229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70</v>
      </c>
      <c r="Y76" s="129">
        <v>95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38</v>
      </c>
      <c r="Y77" s="129">
        <v>35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30</v>
      </c>
      <c r="Y78" s="129">
        <v>30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14</v>
      </c>
      <c r="Y79" s="129">
        <v>13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6382</v>
      </c>
      <c r="Y80" s="129">
        <v>6641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8.34'!S1</f>
        <v>Indigo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473</v>
      </c>
      <c r="Y83" s="129">
        <v>465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496</v>
      </c>
      <c r="Y84" s="129">
        <v>517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8.34'!AA4</f>
        <v>13,092</v>
      </c>
      <c r="D85" s="99">
        <f>'Table 8.34'!AC4</f>
        <v>4.7695262483994805E-2</v>
      </c>
      <c r="E85" s="100">
        <f>'Table 8.34'!AC4</f>
        <v>4.7695262483994805E-2</v>
      </c>
      <c r="F85" s="99">
        <f>'Table 8.34'!AE4</f>
        <v>5.2242404758077399E-2</v>
      </c>
      <c r="G85" s="100">
        <f>'Table 8.34'!AE4</f>
        <v>5.2242404758077399E-2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752</v>
      </c>
      <c r="Y85" s="129">
        <v>813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8.34'!AA5</f>
        <v>6,451</v>
      </c>
      <c r="D86" s="99">
        <f>'Table 8.34'!AC5</f>
        <v>5.5119398102715156E-2</v>
      </c>
      <c r="E86" s="100">
        <f>'Table 8.34'!AC5</f>
        <v>5.5119398102715156E-2</v>
      </c>
      <c r="F86" s="99">
        <f>'Table 8.34'!AE5</f>
        <v>1.9115323854660415E-2</v>
      </c>
      <c r="G86" s="100">
        <f>'Table 8.34'!AE5</f>
        <v>1.9115323854660415E-2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236</v>
      </c>
      <c r="Y86" s="129">
        <v>242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8.34'!AA6</f>
        <v>6,641</v>
      </c>
      <c r="D87" s="99">
        <f>'Table 8.34'!AC6</f>
        <v>4.1398776854320252E-2</v>
      </c>
      <c r="E87" s="100">
        <f>'Table 8.34'!AC6</f>
        <v>4.1398776854320252E-2</v>
      </c>
      <c r="F87" s="99">
        <f>'Table 8.34'!AE6</f>
        <v>8.6551047120418945E-2</v>
      </c>
      <c r="G87" s="100">
        <f>'Table 8.34'!AE6</f>
        <v>8.6551047120418945E-2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138</v>
      </c>
      <c r="Y87" s="129">
        <v>140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8.34'!AA7</f>
        <v>8,974</v>
      </c>
      <c r="D88" s="99">
        <f>'Table 8.34'!AC7</f>
        <v>2.221209704977789E-2</v>
      </c>
      <c r="E88" s="100">
        <f>'Table 8.34'!AC7</f>
        <v>2.221209704977789E-2</v>
      </c>
      <c r="F88" s="99">
        <f>'Table 8.34'!AE7</f>
        <v>5.1188942251376268E-2</v>
      </c>
      <c r="G88" s="100">
        <f>'Table 8.34'!AE7</f>
        <v>5.1188942251376268E-2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172</v>
      </c>
      <c r="Y88" s="129">
        <v>175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8.34'!AA37</f>
        <v>7,446</v>
      </c>
      <c r="D89" s="99">
        <f>'Table 8.34'!AC37</f>
        <v>8.9430894308943909E-3</v>
      </c>
      <c r="E89" s="100">
        <f>'Table 8.34'!AC37</f>
        <v>8.9430894308943909E-3</v>
      </c>
      <c r="F89" s="99">
        <f>'Table 8.34'!AE37</f>
        <v>4.6962879640044974E-2</v>
      </c>
      <c r="G89" s="100">
        <f>'Table 8.34'!AE37</f>
        <v>4.6962879640044974E-2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437</v>
      </c>
      <c r="Y89" s="129">
        <v>453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8.34'!AA38</f>
        <v>1,528</v>
      </c>
      <c r="D90" s="99">
        <f>'Table 8.34'!AC38</f>
        <v>9.6913137114142067E-2</v>
      </c>
      <c r="E90" s="100">
        <f>'Table 8.34'!AC38</f>
        <v>9.6913137114142067E-2</v>
      </c>
      <c r="F90" s="99">
        <f>'Table 8.34'!AE38</f>
        <v>7.5299085151301792E-2</v>
      </c>
      <c r="G90" s="100">
        <f>'Table 8.34'!AE38</f>
        <v>7.5299085151301792E-2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622</v>
      </c>
      <c r="Y90" s="129">
        <v>632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8.34'!AA114</f>
        <v>653</v>
      </c>
      <c r="D91" s="99">
        <f>'Table 8.34'!AC114</f>
        <v>0.14762741652021094</v>
      </c>
      <c r="E91" s="100">
        <f>'Table 8.34'!AC114</f>
        <v>0.14762741652021094</v>
      </c>
      <c r="F91" s="99">
        <f>'Table 8.34'!AE114</f>
        <v>5.4927302100161501E-2</v>
      </c>
      <c r="G91" s="100">
        <f>'Table 8.34'!AE114</f>
        <v>5.4927302100161501E-2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4435</v>
      </c>
      <c r="Y91" s="129">
        <v>4545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8.34'!AA115</f>
        <v>875</v>
      </c>
      <c r="D92" s="99">
        <f>'Table 8.34'!AC115</f>
        <v>5.2948255114320109E-2</v>
      </c>
      <c r="E92" s="100">
        <f>'Table 8.34'!AC115</f>
        <v>5.2948255114320109E-2</v>
      </c>
      <c r="F92" s="99">
        <f>'Table 8.34'!AE115</f>
        <v>8.83084577114428E-2</v>
      </c>
      <c r="G92" s="100">
        <f>'Table 8.34'!AE115</f>
        <v>8.83084577114428E-2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8.34'!AA8</f>
        <v>$37,907</v>
      </c>
      <c r="D93" s="99">
        <f>'Table 8.34'!AC8</f>
        <v>-2.237900241239521E-2</v>
      </c>
      <c r="E93" s="100">
        <f>'Table 8.34'!AC8</f>
        <v>-2.237900241239521E-2</v>
      </c>
      <c r="F93" s="99">
        <f>'Table 8.34'!AE8</f>
        <v>0.18303067072630297</v>
      </c>
      <c r="G93" s="100">
        <f>'Table 8.34'!AE8</f>
        <v>0.18303067072630297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297</v>
      </c>
      <c r="Y93" s="129">
        <v>305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8.34'!AA9</f>
        <v>$434.3 mil</v>
      </c>
      <c r="D94" s="99">
        <f>'Table 8.34'!AC9</f>
        <v>4.5134971768750143E-2</v>
      </c>
      <c r="E94" s="100">
        <f>'Table 8.34'!AC9</f>
        <v>4.5134971768750143E-2</v>
      </c>
      <c r="F94" s="99">
        <f>'Table 8.34'!AE9</f>
        <v>0.2181580999525099</v>
      </c>
      <c r="G94" s="100">
        <f>'Table 8.34'!AE9</f>
        <v>0.2181580999525099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1014</v>
      </c>
      <c r="Y94" s="129">
        <v>1013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149</v>
      </c>
      <c r="Y95" s="129">
        <v>150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555</v>
      </c>
      <c r="Y96" s="129">
        <v>572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642</v>
      </c>
      <c r="Y97" s="129">
        <v>700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405</v>
      </c>
      <c r="Y98" s="129">
        <v>432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33</v>
      </c>
      <c r="Y99" s="129">
        <v>41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321</v>
      </c>
      <c r="Y100" s="129">
        <v>339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4344</v>
      </c>
      <c r="Y101" s="129">
        <v>4429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8025</v>
      </c>
      <c r="Y104" s="127">
        <v>8744</v>
      </c>
      <c r="Z104" s="127"/>
      <c r="AA104" s="127" t="str">
        <f>TEXT(Y104,"###,###")</f>
        <v>8,744</v>
      </c>
      <c r="AB104" s="127"/>
      <c r="AC104" s="127">
        <f>Y104/($Y$4)*100</f>
        <v>66.788878704552403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2668</v>
      </c>
      <c r="Y105" s="127">
        <v>2713</v>
      </c>
      <c r="Z105" s="127"/>
      <c r="AA105" s="127" t="str">
        <f>TEXT(Y105,"###,###")</f>
        <v>2,713</v>
      </c>
      <c r="AB105" s="127"/>
      <c r="AC105" s="127">
        <f>Y105/($Y$4)*100</f>
        <v>20.72257867399939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10693</v>
      </c>
      <c r="Y106" s="127">
        <v>11457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1966</v>
      </c>
      <c r="Y108" s="127">
        <v>2230</v>
      </c>
      <c r="Z108" s="127"/>
      <c r="AA108" s="127" t="str">
        <f>TEXT(Y108,"###,###")</f>
        <v>2,230</v>
      </c>
      <c r="AB108" s="127"/>
      <c r="AC108" s="127">
        <f>Y108/($Y$4)*100</f>
        <v>17.033302780323861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2008</v>
      </c>
      <c r="Y109" s="127">
        <v>2204</v>
      </c>
      <c r="Z109" s="127"/>
      <c r="AA109" s="127" t="str">
        <f>TEXT(Y109,"###,###")</f>
        <v>2,204</v>
      </c>
      <c r="AB109" s="127"/>
      <c r="AC109" s="127">
        <f t="shared" ref="AC109:AC111" si="3">Y109/($Y$4)*100</f>
        <v>16.834708218759548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2433</v>
      </c>
      <c r="Y110" s="127">
        <v>2628</v>
      </c>
      <c r="Z110" s="127"/>
      <c r="AA110" s="127" t="str">
        <f>TEXT(Y110,"###,###")</f>
        <v>2,628</v>
      </c>
      <c r="AB110" s="127"/>
      <c r="AC110" s="127">
        <f t="shared" si="3"/>
        <v>20.073327222731439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4282</v>
      </c>
      <c r="Y111" s="127">
        <v>4395</v>
      </c>
      <c r="Z111" s="127"/>
      <c r="AA111" s="127" t="str">
        <f>TEXT(Y111,"###,###")</f>
        <v>4,395</v>
      </c>
      <c r="AB111" s="127"/>
      <c r="AC111" s="127">
        <f t="shared" si="3"/>
        <v>33.570119156736936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12496</v>
      </c>
      <c r="Y112" s="127">
        <v>13092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619</v>
      </c>
      <c r="U114" s="127">
        <v>643</v>
      </c>
      <c r="V114" s="127">
        <v>584</v>
      </c>
      <c r="W114" s="127">
        <v>614</v>
      </c>
      <c r="X114" s="127">
        <v>569</v>
      </c>
      <c r="Y114" s="127">
        <v>653</v>
      </c>
      <c r="Z114" s="127"/>
      <c r="AA114" s="127" t="str">
        <f>TEXT(Y114,"###,###")</f>
        <v>653</v>
      </c>
      <c r="AB114" s="127"/>
      <c r="AC114" s="127">
        <f>Y114/X114-1</f>
        <v>0.14762741652021094</v>
      </c>
      <c r="AD114" s="127"/>
      <c r="AE114" s="127">
        <f>Y114/T114-1</f>
        <v>5.4927302100161501E-2</v>
      </c>
      <c r="AF114" s="127"/>
    </row>
    <row r="115" spans="19:32" x14ac:dyDescent="0.25">
      <c r="S115" s="127" t="s">
        <v>104</v>
      </c>
      <c r="T115" s="127">
        <v>804</v>
      </c>
      <c r="U115" s="127">
        <v>958</v>
      </c>
      <c r="V115" s="127">
        <v>893</v>
      </c>
      <c r="W115" s="127">
        <v>819</v>
      </c>
      <c r="X115" s="127">
        <v>831</v>
      </c>
      <c r="Y115" s="127">
        <v>875</v>
      </c>
      <c r="Z115" s="127"/>
      <c r="AA115" s="127" t="str">
        <f>TEXT(Y115,"###,###")</f>
        <v>875</v>
      </c>
      <c r="AB115" s="127"/>
      <c r="AC115" s="127">
        <f>Y115/X115-1</f>
        <v>5.2948255114320109E-2</v>
      </c>
      <c r="AD115" s="127"/>
      <c r="AE115" s="127">
        <f>Y115/T115-1</f>
        <v>8.83084577114428E-2</v>
      </c>
      <c r="AF115" s="127"/>
    </row>
    <row r="116" spans="19:32" x14ac:dyDescent="0.25">
      <c r="S116" s="127" t="s">
        <v>56</v>
      </c>
      <c r="T116" s="127">
        <v>1423</v>
      </c>
      <c r="U116" s="127">
        <v>1601</v>
      </c>
      <c r="V116" s="127">
        <v>1477</v>
      </c>
      <c r="W116" s="127">
        <v>1433</v>
      </c>
      <c r="X116" s="127">
        <v>1400</v>
      </c>
      <c r="Y116" s="127">
        <v>1528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41.32</v>
      </c>
      <c r="V118" s="127">
        <v>46.58</v>
      </c>
      <c r="W118" s="127">
        <v>41.65</v>
      </c>
      <c r="X118" s="127">
        <v>46.72</v>
      </c>
      <c r="Y118" s="127">
        <v>44.9</v>
      </c>
      <c r="Z118" s="127"/>
      <c r="AA118" s="127" t="str">
        <f>TEXT(Y118,"##.0")</f>
        <v>44.9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6494</v>
      </c>
      <c r="V120" s="127">
        <v>6521</v>
      </c>
      <c r="W120" s="127">
        <v>6623</v>
      </c>
      <c r="X120" s="127">
        <v>6667</v>
      </c>
      <c r="Y120" s="127">
        <v>6794</v>
      </c>
      <c r="Z120" s="127"/>
      <c r="AA120" s="127" t="str">
        <f>TEXT(Y120,"###,###")</f>
        <v>6,794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1050</v>
      </c>
      <c r="V121" s="127">
        <v>1077</v>
      </c>
      <c r="W121" s="127">
        <v>1078</v>
      </c>
      <c r="X121" s="127">
        <v>1086</v>
      </c>
      <c r="Y121" s="127">
        <v>1106</v>
      </c>
      <c r="Z121" s="127"/>
      <c r="AA121" s="127" t="str">
        <f t="shared" ref="AA121:AA128" si="4">TEXT(Y121,"###,###")</f>
        <v>1,106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1006</v>
      </c>
      <c r="V122" s="127">
        <v>1018</v>
      </c>
      <c r="W122" s="127">
        <v>1009</v>
      </c>
      <c r="X122" s="127">
        <v>1018</v>
      </c>
      <c r="Y122" s="127">
        <v>1074</v>
      </c>
      <c r="Z122" s="127"/>
      <c r="AA122" s="127" t="str">
        <f t="shared" si="4"/>
        <v>1,074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7500</v>
      </c>
      <c r="V124" s="127">
        <v>7539</v>
      </c>
      <c r="W124" s="127">
        <v>7632</v>
      </c>
      <c r="X124" s="127">
        <v>7685</v>
      </c>
      <c r="Y124" s="127">
        <v>7868</v>
      </c>
      <c r="Z124" s="127"/>
      <c r="AA124" s="127" t="str">
        <f t="shared" si="4"/>
        <v>7,868</v>
      </c>
      <c r="AB124" s="127"/>
      <c r="AC124" s="127">
        <f>Y124/$Y$7*100</f>
        <v>87.675507020280804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2056</v>
      </c>
      <c r="V125" s="127">
        <v>2095</v>
      </c>
      <c r="W125" s="127">
        <v>2087</v>
      </c>
      <c r="X125" s="127">
        <v>2104</v>
      </c>
      <c r="Y125" s="127">
        <v>2180</v>
      </c>
      <c r="Z125" s="127"/>
      <c r="AA125" s="127" t="str">
        <f t="shared" si="4"/>
        <v>2,180</v>
      </c>
      <c r="AB125" s="127"/>
      <c r="AC125" s="127">
        <f>Y125/$Y$7*100</f>
        <v>24.29240026743927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4399</v>
      </c>
      <c r="V127" s="127">
        <v>4413</v>
      </c>
      <c r="W127" s="127">
        <v>4423</v>
      </c>
      <c r="X127" s="127">
        <v>4430</v>
      </c>
      <c r="Y127" s="127">
        <v>4545</v>
      </c>
      <c r="Z127" s="127"/>
      <c r="AA127" s="127" t="str">
        <f t="shared" si="4"/>
        <v>4,545</v>
      </c>
      <c r="AB127" s="127"/>
      <c r="AC127" s="127">
        <f>Y127/$Y$7*100</f>
        <v>50.646311566748381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4152</v>
      </c>
      <c r="V128" s="127">
        <v>4204</v>
      </c>
      <c r="W128" s="127">
        <v>4283</v>
      </c>
      <c r="X128" s="127">
        <v>4344</v>
      </c>
      <c r="Y128" s="127">
        <v>4429</v>
      </c>
      <c r="Z128" s="127"/>
      <c r="AA128" s="127" t="str">
        <f t="shared" si="4"/>
        <v>4,429</v>
      </c>
      <c r="AB128" s="127"/>
      <c r="AC128" s="127">
        <f>Y128/$Y$7*100</f>
        <v>49.353688433251612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899A5D1B-41BE-48C5-B836-9B682FBEE58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6C9A55A1-8A6B-4472-AF34-68A98D3EA07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4C4CEE65-366E-47AB-A550-8E3076FF128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11E0127D-2AB9-4533-A68F-FEC9B32635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Kingston</v>
      </c>
      <c r="T1" s="127"/>
      <c r="U1" s="127"/>
      <c r="V1" s="127"/>
      <c r="W1" s="127"/>
      <c r="X1" s="127"/>
      <c r="Y1" s="127" t="str">
        <f>Y3</f>
        <v>8.35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146</v>
      </c>
      <c r="V3" s="127"/>
      <c r="W3" s="127"/>
      <c r="X3" s="127"/>
      <c r="Y3" s="127" t="s">
        <v>247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8.35'!$Y$3&amp;" "&amp;'Table 8.35'!$U$3&amp;", "&amp;'State data for spotlight'!$C$3&amp;", "&amp;'Table 8.35'!$Y$2</f>
        <v>Table 8.35 Kingston,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115684</v>
      </c>
      <c r="U4" s="129">
        <v>116279</v>
      </c>
      <c r="V4" s="129">
        <v>116523</v>
      </c>
      <c r="W4" s="129">
        <v>117845</v>
      </c>
      <c r="X4" s="129">
        <v>118586</v>
      </c>
      <c r="Y4" s="129">
        <v>122791</v>
      </c>
      <c r="Z4" s="127"/>
      <c r="AA4" s="127" t="str">
        <f>TEXT(Y4,"###,###")</f>
        <v>122,791</v>
      </c>
      <c r="AB4" s="127"/>
      <c r="AC4" s="127">
        <f t="shared" ref="AC4:AC9" si="0">Y4/X4-1</f>
        <v>3.545949774846946E-2</v>
      </c>
      <c r="AD4" s="127"/>
      <c r="AE4" s="127">
        <f>Y4/T4-1</f>
        <v>6.1434597697175075E-2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59030</v>
      </c>
      <c r="U5" s="129">
        <v>58933</v>
      </c>
      <c r="V5" s="129">
        <v>58733</v>
      </c>
      <c r="W5" s="129">
        <v>59120</v>
      </c>
      <c r="X5" s="129">
        <v>59303</v>
      </c>
      <c r="Y5" s="129">
        <v>61715</v>
      </c>
      <c r="Z5" s="127"/>
      <c r="AA5" s="127" t="str">
        <f>TEXT(Y5,"###,###")</f>
        <v>61,715</v>
      </c>
      <c r="AB5" s="127"/>
      <c r="AC5" s="127">
        <f t="shared" si="0"/>
        <v>4.0672478626713637E-2</v>
      </c>
      <c r="AD5" s="127"/>
      <c r="AE5" s="127">
        <f t="shared" ref="AE5:AE9" si="1">Y5/T5-1</f>
        <v>4.5485346434016583E-2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56654</v>
      </c>
      <c r="U6" s="129">
        <v>57343</v>
      </c>
      <c r="V6" s="129">
        <v>57790</v>
      </c>
      <c r="W6" s="129">
        <v>58724</v>
      </c>
      <c r="X6" s="129">
        <v>59283</v>
      </c>
      <c r="Y6" s="129">
        <v>61076</v>
      </c>
      <c r="Z6" s="127"/>
      <c r="AA6" s="127" t="str">
        <f>TEXT(Y6,"###,###")</f>
        <v>61,076</v>
      </c>
      <c r="AB6" s="127"/>
      <c r="AC6" s="127">
        <f t="shared" si="0"/>
        <v>3.0244758193748611E-2</v>
      </c>
      <c r="AD6" s="127"/>
      <c r="AE6" s="127">
        <f t="shared" si="1"/>
        <v>7.8052741200974385E-2</v>
      </c>
      <c r="AF6" s="127"/>
    </row>
    <row r="7" spans="1:32" ht="16.5" customHeight="1" thickBot="1" x14ac:dyDescent="0.3">
      <c r="A7" s="46" t="str">
        <f>"QUICK STATS for "&amp;'Table 8.35'!Y2&amp;"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85357</v>
      </c>
      <c r="U7" s="129">
        <v>85533</v>
      </c>
      <c r="V7" s="129">
        <v>85985</v>
      </c>
      <c r="W7" s="129">
        <v>86294</v>
      </c>
      <c r="X7" s="129">
        <v>87289</v>
      </c>
      <c r="Y7" s="129">
        <v>89028</v>
      </c>
      <c r="Z7" s="127"/>
      <c r="AA7" s="127" t="str">
        <f>TEXT(Y7,"###,###")</f>
        <v>89,028</v>
      </c>
      <c r="AB7" s="127"/>
      <c r="AC7" s="127">
        <f t="shared" si="0"/>
        <v>1.9922326982781291E-2</v>
      </c>
      <c r="AD7" s="127"/>
      <c r="AE7" s="127">
        <f t="shared" si="1"/>
        <v>4.3007603360005531E-2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122,791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8.35'!AA7</f>
        <v>89,028</v>
      </c>
      <c r="P8" s="51"/>
      <c r="S8" s="127" t="s">
        <v>96</v>
      </c>
      <c r="T8" s="127">
        <v>40469</v>
      </c>
      <c r="U8" s="127">
        <v>41591</v>
      </c>
      <c r="V8" s="127">
        <v>42429.55</v>
      </c>
      <c r="W8" s="127">
        <v>44059.54</v>
      </c>
      <c r="X8" s="127">
        <v>45917.81</v>
      </c>
      <c r="Y8" s="127">
        <v>46758</v>
      </c>
      <c r="Z8" s="127"/>
      <c r="AA8" s="127" t="str">
        <f>TEXT(Y8,"$###,###")</f>
        <v>$46,758</v>
      </c>
      <c r="AB8" s="127"/>
      <c r="AC8" s="127">
        <f t="shared" si="0"/>
        <v>1.8297693204445187E-2</v>
      </c>
      <c r="AD8" s="127"/>
      <c r="AE8" s="127">
        <f t="shared" si="1"/>
        <v>0.1554029009859399</v>
      </c>
      <c r="AF8" s="127"/>
    </row>
    <row r="9" spans="1:32" x14ac:dyDescent="0.25">
      <c r="A9" s="55" t="s">
        <v>17</v>
      </c>
      <c r="B9" s="56"/>
      <c r="C9" s="57"/>
      <c r="D9" s="58">
        <f>'Table 8.35'!AC104</f>
        <v>77.627839173880815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51.012041155591504</v>
      </c>
      <c r="P9" s="59" t="s">
        <v>97</v>
      </c>
      <c r="S9" s="127" t="s">
        <v>9</v>
      </c>
      <c r="T9" s="127">
        <v>4372448735</v>
      </c>
      <c r="U9" s="127">
        <v>4551966306</v>
      </c>
      <c r="V9" s="127">
        <v>4706330650</v>
      </c>
      <c r="W9" s="127">
        <v>4857948519</v>
      </c>
      <c r="X9" s="127">
        <v>5128385885</v>
      </c>
      <c r="Y9" s="127">
        <v>5388441213</v>
      </c>
      <c r="Z9" s="127"/>
      <c r="AA9" s="127" t="str">
        <f>TEXT(Y9/1000000,"$#,###.0")&amp;" mil"</f>
        <v>$5,388.4 mil</v>
      </c>
      <c r="AB9" s="127"/>
      <c r="AC9" s="127">
        <f t="shared" si="0"/>
        <v>5.0709001590663272E-2</v>
      </c>
      <c r="AD9" s="127"/>
      <c r="AE9" s="127">
        <f t="shared" si="1"/>
        <v>0.23236235335758604</v>
      </c>
      <c r="AF9" s="127"/>
    </row>
    <row r="10" spans="1:32" x14ac:dyDescent="0.25">
      <c r="A10" s="55" t="s">
        <v>20</v>
      </c>
      <c r="B10" s="56"/>
      <c r="C10" s="57"/>
      <c r="D10" s="58">
        <f>'Table 8.35'!AC105</f>
        <v>15.30649640445961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48.987958844408503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93.241452127420587</v>
      </c>
      <c r="P11" s="59" t="s">
        <v>97</v>
      </c>
      <c r="S11" s="127" t="s">
        <v>32</v>
      </c>
      <c r="T11" s="129">
        <v>103776</v>
      </c>
      <c r="U11" s="129">
        <v>104521</v>
      </c>
      <c r="V11" s="129">
        <v>105015</v>
      </c>
      <c r="W11" s="129">
        <v>106587</v>
      </c>
      <c r="X11" s="129">
        <v>107058</v>
      </c>
      <c r="Y11" s="129">
        <v>110884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8.35'!AC108</f>
        <v>14.814603676165191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13.374443995147594</v>
      </c>
      <c r="P12" s="59" t="s">
        <v>97</v>
      </c>
      <c r="S12" s="127" t="s">
        <v>33</v>
      </c>
      <c r="T12" s="129">
        <v>11908</v>
      </c>
      <c r="U12" s="129">
        <v>11758</v>
      </c>
      <c r="V12" s="129">
        <v>11508</v>
      </c>
      <c r="W12" s="129">
        <v>11258</v>
      </c>
      <c r="X12" s="129">
        <v>11528</v>
      </c>
      <c r="Y12" s="129">
        <v>11907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8.35'!AC109</f>
        <v>14.326782907542086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8.35'!AA118</f>
        <v>41.6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8.35'!AC110</f>
        <v>22.895814839849827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14.438154288538438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8.35'!AC111</f>
        <v>40.89713415478333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85.561845711461558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478</v>
      </c>
      <c r="Z15" s="127"/>
      <c r="AA15" s="130">
        <f t="shared" ref="AA15:AA34" si="2">IF(Y15="np",0,Y15/$Y$34)</f>
        <v>3.8927934457737129E-3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154</v>
      </c>
      <c r="Z16" s="127"/>
      <c r="AA16" s="130">
        <f t="shared" si="2"/>
        <v>1.2541635787639159E-3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8654</v>
      </c>
      <c r="Z17" s="127"/>
      <c r="AA17" s="130">
        <f t="shared" si="2"/>
        <v>7.0477477991057982E-2</v>
      </c>
      <c r="AB17" s="127"/>
      <c r="AC17" s="127"/>
      <c r="AD17" s="127"/>
      <c r="AE17" s="127"/>
      <c r="AF17" s="127"/>
    </row>
    <row r="18" spans="1:32" x14ac:dyDescent="0.25">
      <c r="A18" s="85" t="str">
        <f>'Table 8.35'!$S$1&amp;" ("&amp;'Table 8.35'!$T$2&amp;" to "&amp;'Table 8.35'!$Y$2&amp;")"</f>
        <v>Kingston (2011-12 to 2016-17)</v>
      </c>
      <c r="B18" s="85"/>
      <c r="C18" s="85"/>
      <c r="D18" s="85"/>
      <c r="E18" s="85"/>
      <c r="F18" s="85"/>
      <c r="G18" s="85" t="str">
        <f>'Table 8.35'!$S$1&amp;" ("&amp;'Table 8.35'!$T$2&amp;" to "&amp;'Table 8.35'!$Y$2&amp;")"</f>
        <v>Kingston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814</v>
      </c>
      <c r="Z18" s="127"/>
      <c r="AA18" s="130">
        <f t="shared" si="2"/>
        <v>6.6291503448949844E-3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8025</v>
      </c>
      <c r="Z19" s="127"/>
      <c r="AA19" s="130">
        <f t="shared" si="2"/>
        <v>6.5354952724548221E-2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6838</v>
      </c>
      <c r="Z20" s="127"/>
      <c r="AA20" s="130">
        <f t="shared" si="2"/>
        <v>5.5688120464854919E-2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11685</v>
      </c>
      <c r="Z21" s="127"/>
      <c r="AA21" s="130">
        <f t="shared" si="2"/>
        <v>9.5161697518547778E-2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7380</v>
      </c>
      <c r="Z22" s="127"/>
      <c r="AA22" s="130">
        <f t="shared" si="2"/>
        <v>6.0102124748556487E-2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3323</v>
      </c>
      <c r="Z23" s="127"/>
      <c r="AA23" s="130">
        <f t="shared" si="2"/>
        <v>2.7062243975535666E-2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2406</v>
      </c>
      <c r="Z24" s="127"/>
      <c r="AA24" s="130">
        <f t="shared" si="2"/>
        <v>1.959426993835053E-2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6065</v>
      </c>
      <c r="Z25" s="127"/>
      <c r="AA25" s="130">
        <f t="shared" si="2"/>
        <v>4.9392870813007465E-2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2380</v>
      </c>
      <c r="Z26" s="127"/>
      <c r="AA26" s="130">
        <f t="shared" si="2"/>
        <v>1.9382528035442336E-2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10553</v>
      </c>
      <c r="Z27" s="127"/>
      <c r="AA27" s="130">
        <f t="shared" si="2"/>
        <v>8.5942780822698739E-2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10384</v>
      </c>
      <c r="Z28" s="127"/>
      <c r="AA28" s="130">
        <f t="shared" si="2"/>
        <v>8.4566458453795471E-2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5729</v>
      </c>
      <c r="Z29" s="127"/>
      <c r="AA29" s="130">
        <f t="shared" si="2"/>
        <v>4.66565139138862E-2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9838</v>
      </c>
      <c r="Z30" s="127"/>
      <c r="AA30" s="130">
        <f t="shared" si="2"/>
        <v>8.0119878492723409E-2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8.35'!Y2&amp;")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12567</v>
      </c>
      <c r="Z31" s="127"/>
      <c r="AA31" s="130">
        <f t="shared" si="2"/>
        <v>0.10234463437874111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2600</v>
      </c>
      <c r="Z32" s="127"/>
      <c r="AA32" s="130">
        <f t="shared" si="2"/>
        <v>2.1174190290819361E-2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3716</v>
      </c>
      <c r="Z33" s="127"/>
      <c r="AA33" s="130">
        <f t="shared" si="2"/>
        <v>3.0262804277186438E-2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122791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74038</v>
      </c>
      <c r="U37" s="127">
        <v>73550</v>
      </c>
      <c r="V37" s="127">
        <v>73973</v>
      </c>
      <c r="W37" s="127">
        <v>74304</v>
      </c>
      <c r="X37" s="127">
        <v>75421</v>
      </c>
      <c r="Y37" s="127">
        <v>76174</v>
      </c>
      <c r="Z37" s="127"/>
      <c r="AA37" s="127" t="str">
        <f>TEXT(Y37,"###,###")</f>
        <v>76,174</v>
      </c>
      <c r="AB37" s="127"/>
      <c r="AC37" s="127">
        <f>Y37/X37-1</f>
        <v>9.9839567229287329E-3</v>
      </c>
      <c r="AD37" s="127"/>
      <c r="AE37" s="127">
        <f>Y37/T37-1</f>
        <v>2.8850049974337599E-2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11319</v>
      </c>
      <c r="U38" s="127">
        <v>11983</v>
      </c>
      <c r="V38" s="127">
        <v>12012</v>
      </c>
      <c r="W38" s="127">
        <v>11990</v>
      </c>
      <c r="X38" s="127">
        <v>11868</v>
      </c>
      <c r="Y38" s="127">
        <v>12854</v>
      </c>
      <c r="Z38" s="127"/>
      <c r="AA38" s="127" t="str">
        <f>TEXT(Y38,"###,###")</f>
        <v>12,854</v>
      </c>
      <c r="AB38" s="127"/>
      <c r="AC38" s="127">
        <f>Y38/X38-1</f>
        <v>8.3080552746882308E-2</v>
      </c>
      <c r="AD38" s="127"/>
      <c r="AE38" s="127">
        <f>Y38/T38-1</f>
        <v>0.13561268663309489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85357</v>
      </c>
      <c r="U40" s="127">
        <v>85533</v>
      </c>
      <c r="V40" s="127">
        <v>85985</v>
      </c>
      <c r="W40" s="127">
        <v>86294</v>
      </c>
      <c r="X40" s="127">
        <v>87289</v>
      </c>
      <c r="Y40" s="127">
        <v>89028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85.561845711461558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14.438154288538438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37</v>
      </c>
      <c r="Y44" s="129">
        <v>38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793</v>
      </c>
      <c r="Y45" s="129">
        <v>829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3013</v>
      </c>
      <c r="Y46" s="129">
        <v>2998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5319</v>
      </c>
      <c r="Y47" s="129">
        <v>5716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6869</v>
      </c>
      <c r="Y48" s="129">
        <v>7338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8.35'!S1&amp;" ("&amp;'Table 8.35'!Y2&amp;") *"</f>
        <v>Number of jobs by age and sex of job holders in Kingston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6976</v>
      </c>
      <c r="Y49" s="129">
        <v>7103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6679</v>
      </c>
      <c r="Y50" s="129">
        <v>7015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6735</v>
      </c>
      <c r="Y51" s="129">
        <v>6876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6321</v>
      </c>
      <c r="Y52" s="129">
        <v>6638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5501</v>
      </c>
      <c r="Y53" s="129">
        <v>5636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4618</v>
      </c>
      <c r="Y54" s="129">
        <v>4790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3351</v>
      </c>
      <c r="Y55" s="129">
        <v>3522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1754</v>
      </c>
      <c r="Y56" s="129">
        <v>1817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726</v>
      </c>
      <c r="Y57" s="129">
        <v>771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326</v>
      </c>
      <c r="Y58" s="129">
        <v>338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172</v>
      </c>
      <c r="Y59" s="129">
        <v>178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118</v>
      </c>
      <c r="Y60" s="129">
        <v>110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59303</v>
      </c>
      <c r="Y61" s="129">
        <v>61715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24</v>
      </c>
      <c r="Y63" s="129">
        <v>27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8.35'!S1&amp;" ("&amp;'Table 8.35'!Y2&amp;") *"</f>
        <v>Number of employed persons per occupation of main job by sex in Kingston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1038</v>
      </c>
      <c r="Y64" s="129">
        <v>1083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3098</v>
      </c>
      <c r="Y65" s="129">
        <v>3214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5360</v>
      </c>
      <c r="Y66" s="129">
        <v>5587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6886</v>
      </c>
      <c r="Y67" s="129">
        <v>6935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6699</v>
      </c>
      <c r="Y68" s="129">
        <v>7011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6518</v>
      </c>
      <c r="Y69" s="129">
        <v>6621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6769</v>
      </c>
      <c r="Y70" s="129">
        <v>6730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6689</v>
      </c>
      <c r="Y71" s="129">
        <v>7069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5637</v>
      </c>
      <c r="Y72" s="129">
        <v>5729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4688</v>
      </c>
      <c r="Y73" s="129">
        <v>4909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3209</v>
      </c>
      <c r="Y74" s="129">
        <v>3372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1565</v>
      </c>
      <c r="Y75" s="129">
        <v>1659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484</v>
      </c>
      <c r="Y76" s="129">
        <v>548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269</v>
      </c>
      <c r="Y77" s="129">
        <v>265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163</v>
      </c>
      <c r="Y78" s="129">
        <v>135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180</v>
      </c>
      <c r="Y79" s="129">
        <v>182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59283</v>
      </c>
      <c r="Y80" s="129">
        <v>61076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8.35'!S1</f>
        <v>Kingston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6865</v>
      </c>
      <c r="Y83" s="129">
        <v>7101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7735</v>
      </c>
      <c r="Y84" s="129">
        <v>8111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8.35'!AA4</f>
        <v>122,791</v>
      </c>
      <c r="D85" s="99">
        <f>'Table 8.35'!AC4</f>
        <v>3.545949774846946E-2</v>
      </c>
      <c r="E85" s="100">
        <f>'Table 8.35'!AC4</f>
        <v>3.545949774846946E-2</v>
      </c>
      <c r="F85" s="99">
        <f>'Table 8.35'!AE4</f>
        <v>6.1434597697175075E-2</v>
      </c>
      <c r="G85" s="100">
        <f>'Table 8.35'!AE4</f>
        <v>6.1434597697175075E-2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7190</v>
      </c>
      <c r="Y85" s="129">
        <v>7332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8.35'!AA5</f>
        <v>61,715</v>
      </c>
      <c r="D86" s="99">
        <f>'Table 8.35'!AC5</f>
        <v>4.0672478626713637E-2</v>
      </c>
      <c r="E86" s="100">
        <f>'Table 8.35'!AC5</f>
        <v>4.0672478626713637E-2</v>
      </c>
      <c r="F86" s="99">
        <f>'Table 8.35'!AE5</f>
        <v>4.5485346434016583E-2</v>
      </c>
      <c r="G86" s="100">
        <f>'Table 8.35'!AE5</f>
        <v>4.5485346434016583E-2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2158</v>
      </c>
      <c r="Y86" s="129">
        <v>2277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8.35'!AA6</f>
        <v>61,076</v>
      </c>
      <c r="D87" s="99">
        <f>'Table 8.35'!AC6</f>
        <v>3.0244758193748611E-2</v>
      </c>
      <c r="E87" s="100">
        <f>'Table 8.35'!AC6</f>
        <v>3.0244758193748611E-2</v>
      </c>
      <c r="F87" s="99">
        <f>'Table 8.35'!AE6</f>
        <v>7.8052741200974385E-2</v>
      </c>
      <c r="G87" s="100">
        <f>'Table 8.35'!AE6</f>
        <v>7.8052741200974385E-2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2820</v>
      </c>
      <c r="Y87" s="129">
        <v>2890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8.35'!AA7</f>
        <v>89,028</v>
      </c>
      <c r="D88" s="99">
        <f>'Table 8.35'!AC7</f>
        <v>1.9922326982781291E-2</v>
      </c>
      <c r="E88" s="100">
        <f>'Table 8.35'!AC7</f>
        <v>1.9922326982781291E-2</v>
      </c>
      <c r="F88" s="99">
        <f>'Table 8.35'!AE7</f>
        <v>4.3007603360005531E-2</v>
      </c>
      <c r="G88" s="100">
        <f>'Table 8.35'!AE7</f>
        <v>4.3007603360005531E-2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2814</v>
      </c>
      <c r="Y88" s="129">
        <v>2874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8.35'!AA37</f>
        <v>76,174</v>
      </c>
      <c r="D89" s="99">
        <f>'Table 8.35'!AC37</f>
        <v>9.9839567229287329E-3</v>
      </c>
      <c r="E89" s="100">
        <f>'Table 8.35'!AC37</f>
        <v>9.9839567229287329E-3</v>
      </c>
      <c r="F89" s="99">
        <f>'Table 8.35'!AE37</f>
        <v>2.8850049974337599E-2</v>
      </c>
      <c r="G89" s="100">
        <f>'Table 8.35'!AE37</f>
        <v>2.8850049974337599E-2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2394</v>
      </c>
      <c r="Y89" s="129">
        <v>2414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8.35'!AA38</f>
        <v>12,854</v>
      </c>
      <c r="D90" s="99">
        <f>'Table 8.35'!AC38</f>
        <v>8.3080552746882308E-2</v>
      </c>
      <c r="E90" s="100">
        <f>'Table 8.35'!AC38</f>
        <v>8.3080552746882308E-2</v>
      </c>
      <c r="F90" s="99">
        <f>'Table 8.35'!AE38</f>
        <v>0.13561268663309489</v>
      </c>
      <c r="G90" s="100">
        <f>'Table 8.35'!AE38</f>
        <v>0.13561268663309489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3135</v>
      </c>
      <c r="Y90" s="129">
        <v>3281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8.35'!AA114</f>
        <v>5,481</v>
      </c>
      <c r="D91" s="99">
        <f>'Table 8.35'!AC114</f>
        <v>0.1010445962233828</v>
      </c>
      <c r="E91" s="100">
        <f>'Table 8.35'!AC114</f>
        <v>0.1010445962233828</v>
      </c>
      <c r="F91" s="99">
        <f>'Table 8.35'!AE114</f>
        <v>0.13997504159733776</v>
      </c>
      <c r="G91" s="100">
        <f>'Table 8.35'!AE114</f>
        <v>0.13997504159733776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44582</v>
      </c>
      <c r="Y91" s="129">
        <v>45415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8.35'!AA115</f>
        <v>7,373</v>
      </c>
      <c r="D92" s="99">
        <f>'Table 8.35'!AC115</f>
        <v>6.9635862469171528E-2</v>
      </c>
      <c r="E92" s="100">
        <f>'Table 8.35'!AC115</f>
        <v>6.9635862469171528E-2</v>
      </c>
      <c r="F92" s="99">
        <f>'Table 8.35'!AE115</f>
        <v>0.13256528417818747</v>
      </c>
      <c r="G92" s="100">
        <f>'Table 8.35'!AE115</f>
        <v>0.13256528417818747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8.35'!AA8</f>
        <v>$46,758</v>
      </c>
      <c r="D93" s="99">
        <f>'Table 8.35'!AC8</f>
        <v>1.8297693204445187E-2</v>
      </c>
      <c r="E93" s="100">
        <f>'Table 8.35'!AC8</f>
        <v>1.8297693204445187E-2</v>
      </c>
      <c r="F93" s="99">
        <f>'Table 8.35'!AE8</f>
        <v>0.1554029009859399</v>
      </c>
      <c r="G93" s="100">
        <f>'Table 8.35'!AE8</f>
        <v>0.1554029009859399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4207</v>
      </c>
      <c r="Y93" s="129">
        <v>4551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8.35'!AA9</f>
        <v>$5,388.4 mil</v>
      </c>
      <c r="D94" s="99">
        <f>'Table 8.35'!AC9</f>
        <v>5.0709001590663272E-2</v>
      </c>
      <c r="E94" s="100">
        <f>'Table 8.35'!AC9</f>
        <v>5.0709001590663272E-2</v>
      </c>
      <c r="F94" s="99">
        <f>'Table 8.35'!AE9</f>
        <v>0.23236235335758604</v>
      </c>
      <c r="G94" s="100">
        <f>'Table 8.35'!AE9</f>
        <v>0.23236235335758604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9995</v>
      </c>
      <c r="Y94" s="129">
        <v>10355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1183</v>
      </c>
      <c r="Y95" s="129">
        <v>1187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4540</v>
      </c>
      <c r="Y96" s="129">
        <v>4745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8576</v>
      </c>
      <c r="Y97" s="129">
        <v>9021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4300</v>
      </c>
      <c r="Y98" s="129">
        <v>4382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377</v>
      </c>
      <c r="Y99" s="129">
        <v>373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1516</v>
      </c>
      <c r="Y100" s="129">
        <v>1619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42707</v>
      </c>
      <c r="Y101" s="129">
        <v>43613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89381</v>
      </c>
      <c r="Y104" s="127">
        <v>95320</v>
      </c>
      <c r="Z104" s="127"/>
      <c r="AA104" s="127" t="str">
        <f>TEXT(Y104,"###,###")</f>
        <v>95,320</v>
      </c>
      <c r="AB104" s="127"/>
      <c r="AC104" s="127">
        <f>Y104/($Y$4)*100</f>
        <v>77.627839173880815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18919</v>
      </c>
      <c r="Y105" s="127">
        <v>18795</v>
      </c>
      <c r="Z105" s="127"/>
      <c r="AA105" s="127" t="str">
        <f>TEXT(Y105,"###,###")</f>
        <v>18,795</v>
      </c>
      <c r="AB105" s="127"/>
      <c r="AC105" s="127">
        <f>Y105/($Y$4)*100</f>
        <v>15.30649640445961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108300</v>
      </c>
      <c r="Y106" s="127">
        <v>114115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16518</v>
      </c>
      <c r="Y108" s="127">
        <v>18191</v>
      </c>
      <c r="Z108" s="127"/>
      <c r="AA108" s="127" t="str">
        <f>TEXT(Y108,"###,###")</f>
        <v>18,191</v>
      </c>
      <c r="AB108" s="127"/>
      <c r="AC108" s="127">
        <f>Y108/($Y$4)*100</f>
        <v>14.814603676165191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16662</v>
      </c>
      <c r="Y109" s="127">
        <v>17592</v>
      </c>
      <c r="Z109" s="127"/>
      <c r="AA109" s="127" t="str">
        <f>TEXT(Y109,"###,###")</f>
        <v>17,592</v>
      </c>
      <c r="AB109" s="127"/>
      <c r="AC109" s="127">
        <f t="shared" ref="AC109:AC111" si="3">Y109/($Y$4)*100</f>
        <v>14.326782907542086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27166</v>
      </c>
      <c r="Y110" s="127">
        <v>28114</v>
      </c>
      <c r="Z110" s="127"/>
      <c r="AA110" s="127" t="str">
        <f>TEXT(Y110,"###,###")</f>
        <v>28,114</v>
      </c>
      <c r="AB110" s="127"/>
      <c r="AC110" s="127">
        <f t="shared" si="3"/>
        <v>22.895814839849827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47954</v>
      </c>
      <c r="Y111" s="127">
        <v>50218</v>
      </c>
      <c r="Z111" s="127"/>
      <c r="AA111" s="127" t="str">
        <f>TEXT(Y111,"###,###")</f>
        <v>50,218</v>
      </c>
      <c r="AB111" s="127"/>
      <c r="AC111" s="127">
        <f t="shared" si="3"/>
        <v>40.89713415478333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118586</v>
      </c>
      <c r="Y112" s="127">
        <v>122791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4808</v>
      </c>
      <c r="U114" s="127">
        <v>5120</v>
      </c>
      <c r="V114" s="127">
        <v>5155</v>
      </c>
      <c r="W114" s="127">
        <v>5096</v>
      </c>
      <c r="X114" s="127">
        <v>4978</v>
      </c>
      <c r="Y114" s="127">
        <v>5481</v>
      </c>
      <c r="Z114" s="127"/>
      <c r="AA114" s="127" t="str">
        <f>TEXT(Y114,"###,###")</f>
        <v>5,481</v>
      </c>
      <c r="AB114" s="127"/>
      <c r="AC114" s="127">
        <f>Y114/X114-1</f>
        <v>0.1010445962233828</v>
      </c>
      <c r="AD114" s="127"/>
      <c r="AE114" s="127">
        <f>Y114/T114-1</f>
        <v>0.13997504159733776</v>
      </c>
      <c r="AF114" s="127"/>
    </row>
    <row r="115" spans="19:32" x14ac:dyDescent="0.25">
      <c r="S115" s="127" t="s">
        <v>104</v>
      </c>
      <c r="T115" s="127">
        <v>6510</v>
      </c>
      <c r="U115" s="127">
        <v>6860</v>
      </c>
      <c r="V115" s="127">
        <v>6852</v>
      </c>
      <c r="W115" s="127">
        <v>6890</v>
      </c>
      <c r="X115" s="127">
        <v>6893</v>
      </c>
      <c r="Y115" s="127">
        <v>7373</v>
      </c>
      <c r="Z115" s="127"/>
      <c r="AA115" s="127" t="str">
        <f>TEXT(Y115,"###,###")</f>
        <v>7,373</v>
      </c>
      <c r="AB115" s="127"/>
      <c r="AC115" s="127">
        <f>Y115/X115-1</f>
        <v>6.9635862469171528E-2</v>
      </c>
      <c r="AD115" s="127"/>
      <c r="AE115" s="127">
        <f>Y115/T115-1</f>
        <v>0.13256528417818747</v>
      </c>
      <c r="AF115" s="127"/>
    </row>
    <row r="116" spans="19:32" x14ac:dyDescent="0.25">
      <c r="S116" s="127" t="s">
        <v>56</v>
      </c>
      <c r="T116" s="127">
        <v>11318</v>
      </c>
      <c r="U116" s="127">
        <v>11980</v>
      </c>
      <c r="V116" s="127">
        <v>12007</v>
      </c>
      <c r="W116" s="127">
        <v>11986</v>
      </c>
      <c r="X116" s="127">
        <v>11871</v>
      </c>
      <c r="Y116" s="127">
        <v>12854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44.15</v>
      </c>
      <c r="V118" s="127">
        <v>40.36</v>
      </c>
      <c r="W118" s="127">
        <v>42.49</v>
      </c>
      <c r="X118" s="127">
        <v>41.52</v>
      </c>
      <c r="Y118" s="127">
        <v>41.55</v>
      </c>
      <c r="Z118" s="127"/>
      <c r="AA118" s="127" t="str">
        <f>TEXT(Y118,"##.0")</f>
        <v>41.6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73781</v>
      </c>
      <c r="V120" s="127">
        <v>74477</v>
      </c>
      <c r="W120" s="127">
        <v>75036</v>
      </c>
      <c r="X120" s="127">
        <v>75761</v>
      </c>
      <c r="Y120" s="127">
        <v>77121</v>
      </c>
      <c r="Z120" s="127"/>
      <c r="AA120" s="127" t="str">
        <f>TEXT(Y120,"###,###")</f>
        <v>77,121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6272</v>
      </c>
      <c r="V121" s="127">
        <v>6111</v>
      </c>
      <c r="W121" s="127">
        <v>5965</v>
      </c>
      <c r="X121" s="127">
        <v>5991</v>
      </c>
      <c r="Y121" s="127">
        <v>6017</v>
      </c>
      <c r="Z121" s="127"/>
      <c r="AA121" s="127" t="str">
        <f t="shared" ref="AA121:AA128" si="4">TEXT(Y121,"###,###")</f>
        <v>6,017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5478</v>
      </c>
      <c r="V122" s="127">
        <v>5394</v>
      </c>
      <c r="W122" s="127">
        <v>5294</v>
      </c>
      <c r="X122" s="127">
        <v>5537</v>
      </c>
      <c r="Y122" s="127">
        <v>5890</v>
      </c>
      <c r="Z122" s="127"/>
      <c r="AA122" s="127" t="str">
        <f t="shared" si="4"/>
        <v>5,890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79259</v>
      </c>
      <c r="V124" s="127">
        <v>79871</v>
      </c>
      <c r="W124" s="127">
        <v>80330</v>
      </c>
      <c r="X124" s="127">
        <v>81298</v>
      </c>
      <c r="Y124" s="127">
        <v>83011</v>
      </c>
      <c r="Z124" s="127"/>
      <c r="AA124" s="127" t="str">
        <f t="shared" si="4"/>
        <v>83,011</v>
      </c>
      <c r="AB124" s="127"/>
      <c r="AC124" s="127">
        <f>Y124/$Y$7*100</f>
        <v>93.241452127420587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11750</v>
      </c>
      <c r="V125" s="127">
        <v>11505</v>
      </c>
      <c r="W125" s="127">
        <v>11259</v>
      </c>
      <c r="X125" s="127">
        <v>11528</v>
      </c>
      <c r="Y125" s="127">
        <v>11907</v>
      </c>
      <c r="Z125" s="127"/>
      <c r="AA125" s="127" t="str">
        <f t="shared" si="4"/>
        <v>11,907</v>
      </c>
      <c r="AB125" s="127"/>
      <c r="AC125" s="127">
        <f>Y125/$Y$7*100</f>
        <v>13.374443995147594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44238</v>
      </c>
      <c r="V127" s="127">
        <v>44192</v>
      </c>
      <c r="W127" s="127">
        <v>44151</v>
      </c>
      <c r="X127" s="127">
        <v>44582</v>
      </c>
      <c r="Y127" s="127">
        <v>45415</v>
      </c>
      <c r="Z127" s="127"/>
      <c r="AA127" s="127" t="str">
        <f t="shared" si="4"/>
        <v>45,415</v>
      </c>
      <c r="AB127" s="127"/>
      <c r="AC127" s="127">
        <f>Y127/$Y$7*100</f>
        <v>51.012041155591504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41293</v>
      </c>
      <c r="V128" s="127">
        <v>41793</v>
      </c>
      <c r="W128" s="127">
        <v>42142</v>
      </c>
      <c r="X128" s="127">
        <v>42707</v>
      </c>
      <c r="Y128" s="127">
        <v>43613</v>
      </c>
      <c r="Z128" s="127"/>
      <c r="AA128" s="127" t="str">
        <f t="shared" si="4"/>
        <v>43,613</v>
      </c>
      <c r="AB128" s="127"/>
      <c r="AC128" s="127">
        <f>Y128/$Y$7*100</f>
        <v>48.987958844408503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AACD9E90-B6CD-4A0E-AB2B-695515D6240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90E87C2E-E852-4783-838D-CD1A0A5D4E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C589468F-8B6D-4148-8457-A6915DCE3D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318B5318-52FD-4974-8631-EFFA0667C1A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Knox</v>
      </c>
      <c r="T1" s="127"/>
      <c r="U1" s="127"/>
      <c r="V1" s="127"/>
      <c r="W1" s="127"/>
      <c r="X1" s="127"/>
      <c r="Y1" s="127" t="str">
        <f>Y3</f>
        <v>8.36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147</v>
      </c>
      <c r="V3" s="127"/>
      <c r="W3" s="127"/>
      <c r="X3" s="127"/>
      <c r="Y3" s="127" t="s">
        <v>248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8.36'!$Y$3&amp;" "&amp;'Table 8.36'!$U$3&amp;", "&amp;'State data for spotlight'!$C$3&amp;", "&amp;'Table 8.36'!$Y$2</f>
        <v>Table 8.36 Knox,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123855</v>
      </c>
      <c r="U4" s="129">
        <v>123291</v>
      </c>
      <c r="V4" s="129">
        <v>122739</v>
      </c>
      <c r="W4" s="129">
        <v>123180</v>
      </c>
      <c r="X4" s="129">
        <v>123146</v>
      </c>
      <c r="Y4" s="129">
        <v>126578</v>
      </c>
      <c r="Z4" s="127"/>
      <c r="AA4" s="127" t="str">
        <f>TEXT(Y4,"###,###")</f>
        <v>126,578</v>
      </c>
      <c r="AB4" s="127"/>
      <c r="AC4" s="127">
        <f t="shared" ref="AC4:AC9" si="0">Y4/X4-1</f>
        <v>2.786935832264148E-2</v>
      </c>
      <c r="AD4" s="127"/>
      <c r="AE4" s="127">
        <f>Y4/T4-1</f>
        <v>2.1985386137014951E-2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63343</v>
      </c>
      <c r="U5" s="129">
        <v>62982</v>
      </c>
      <c r="V5" s="129">
        <v>62734</v>
      </c>
      <c r="W5" s="129">
        <v>62270</v>
      </c>
      <c r="X5" s="129">
        <v>62183</v>
      </c>
      <c r="Y5" s="129">
        <v>64147</v>
      </c>
      <c r="Z5" s="127"/>
      <c r="AA5" s="127" t="str">
        <f>TEXT(Y5,"###,###")</f>
        <v>64,147</v>
      </c>
      <c r="AB5" s="127"/>
      <c r="AC5" s="127">
        <f t="shared" si="0"/>
        <v>3.1584195037228868E-2</v>
      </c>
      <c r="AD5" s="127"/>
      <c r="AE5" s="127">
        <f t="shared" ref="AE5:AE9" si="1">Y5/T5-1</f>
        <v>1.2692799520073184E-2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60512</v>
      </c>
      <c r="U6" s="129">
        <v>60307</v>
      </c>
      <c r="V6" s="129">
        <v>60005</v>
      </c>
      <c r="W6" s="129">
        <v>60910</v>
      </c>
      <c r="X6" s="129">
        <v>60963</v>
      </c>
      <c r="Y6" s="129">
        <v>62431</v>
      </c>
      <c r="Z6" s="127"/>
      <c r="AA6" s="127" t="str">
        <f>TEXT(Y6,"###,###")</f>
        <v>62,431</v>
      </c>
      <c r="AB6" s="127"/>
      <c r="AC6" s="127">
        <f t="shared" si="0"/>
        <v>2.4080179781178712E-2</v>
      </c>
      <c r="AD6" s="127"/>
      <c r="AE6" s="127">
        <f t="shared" si="1"/>
        <v>3.1712718138551033E-2</v>
      </c>
      <c r="AF6" s="127"/>
    </row>
    <row r="7" spans="1:32" ht="16.5" customHeight="1" thickBot="1" x14ac:dyDescent="0.3">
      <c r="A7" s="46" t="str">
        <f>"QUICK STATS for "&amp;'Table 8.36'!Y2&amp;"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91739</v>
      </c>
      <c r="U7" s="129">
        <v>91074</v>
      </c>
      <c r="V7" s="129">
        <v>90948</v>
      </c>
      <c r="W7" s="129">
        <v>90584</v>
      </c>
      <c r="X7" s="129">
        <v>90882</v>
      </c>
      <c r="Y7" s="129">
        <v>91900</v>
      </c>
      <c r="Z7" s="127"/>
      <c r="AA7" s="127" t="str">
        <f>TEXT(Y7,"###,###")</f>
        <v>91,900</v>
      </c>
      <c r="AB7" s="127"/>
      <c r="AC7" s="127">
        <f t="shared" si="0"/>
        <v>1.1201337998723693E-2</v>
      </c>
      <c r="AD7" s="127"/>
      <c r="AE7" s="127">
        <f t="shared" si="1"/>
        <v>1.7549787985480236E-3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126,578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8.36'!AA7</f>
        <v>91,900</v>
      </c>
      <c r="P8" s="51"/>
      <c r="S8" s="127" t="s">
        <v>96</v>
      </c>
      <c r="T8" s="127">
        <v>39336</v>
      </c>
      <c r="U8" s="127">
        <v>39943</v>
      </c>
      <c r="V8" s="127">
        <v>40592.47</v>
      </c>
      <c r="W8" s="127">
        <v>42018.71</v>
      </c>
      <c r="X8" s="127">
        <v>43820.09</v>
      </c>
      <c r="Y8" s="127">
        <v>44295.11</v>
      </c>
      <c r="Z8" s="127"/>
      <c r="AA8" s="127" t="str">
        <f>TEXT(Y8,"$###,###")</f>
        <v>$44,295</v>
      </c>
      <c r="AB8" s="127"/>
      <c r="AC8" s="127">
        <f t="shared" si="0"/>
        <v>1.0840233326768756E-2</v>
      </c>
      <c r="AD8" s="127"/>
      <c r="AE8" s="127">
        <f t="shared" si="1"/>
        <v>0.12607052064266822</v>
      </c>
      <c r="AF8" s="127"/>
    </row>
    <row r="9" spans="1:32" x14ac:dyDescent="0.25">
      <c r="A9" s="55" t="s">
        <v>17</v>
      </c>
      <c r="B9" s="56"/>
      <c r="C9" s="57"/>
      <c r="D9" s="58">
        <f>'Table 8.36'!AC104</f>
        <v>79.092733334386693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51.559303590859628</v>
      </c>
      <c r="P9" s="59" t="s">
        <v>97</v>
      </c>
      <c r="S9" s="127" t="s">
        <v>9</v>
      </c>
      <c r="T9" s="127">
        <v>4523964278</v>
      </c>
      <c r="U9" s="127">
        <v>4597172386</v>
      </c>
      <c r="V9" s="127">
        <v>4678942554</v>
      </c>
      <c r="W9" s="127">
        <v>4786595915</v>
      </c>
      <c r="X9" s="127">
        <v>4975020813</v>
      </c>
      <c r="Y9" s="127">
        <v>5151849855</v>
      </c>
      <c r="Z9" s="127"/>
      <c r="AA9" s="127" t="str">
        <f>TEXT(Y9/1000000,"$#,###.0")&amp;" mil"</f>
        <v>$5,151.8 mil</v>
      </c>
      <c r="AB9" s="127"/>
      <c r="AC9" s="127">
        <f t="shared" si="0"/>
        <v>3.5543377333806525E-2</v>
      </c>
      <c r="AD9" s="127"/>
      <c r="AE9" s="127">
        <f t="shared" si="1"/>
        <v>0.13879101124944815</v>
      </c>
      <c r="AF9" s="127"/>
    </row>
    <row r="10" spans="1:32" x14ac:dyDescent="0.25">
      <c r="A10" s="55" t="s">
        <v>20</v>
      </c>
      <c r="B10" s="56"/>
      <c r="C10" s="57"/>
      <c r="D10" s="58">
        <f>'Table 8.36'!AC105</f>
        <v>14.16912891655738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48.440696409140372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93.947769314472254</v>
      </c>
      <c r="P11" s="59" t="s">
        <v>97</v>
      </c>
      <c r="S11" s="127" t="s">
        <v>32</v>
      </c>
      <c r="T11" s="129">
        <v>112604</v>
      </c>
      <c r="U11" s="129">
        <v>112326</v>
      </c>
      <c r="V11" s="129">
        <v>111884</v>
      </c>
      <c r="W11" s="129">
        <v>112596</v>
      </c>
      <c r="X11" s="129">
        <v>112316</v>
      </c>
      <c r="Y11" s="129">
        <v>115331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8.36'!AC108</f>
        <v>14.280522681666641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12.238302502720348</v>
      </c>
      <c r="P12" s="59" t="s">
        <v>97</v>
      </c>
      <c r="S12" s="127" t="s">
        <v>33</v>
      </c>
      <c r="T12" s="129">
        <v>11251</v>
      </c>
      <c r="U12" s="129">
        <v>10965</v>
      </c>
      <c r="V12" s="129">
        <v>10855</v>
      </c>
      <c r="W12" s="129">
        <v>10584</v>
      </c>
      <c r="X12" s="129">
        <v>10830</v>
      </c>
      <c r="Y12" s="129">
        <v>11247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8.36'!AC109</f>
        <v>14.708717154639828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8.36'!AA118</f>
        <v>41.2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8.36'!AC110</f>
        <v>23.147782395044953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14.829162132752993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8.36'!AC111</f>
        <v>41.124840019592661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85.170837867247002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388</v>
      </c>
      <c r="Z15" s="127"/>
      <c r="AA15" s="130">
        <f t="shared" ref="AA15:AA34" si="2">IF(Y15="np",0,Y15/$Y$34)</f>
        <v>3.0653036072619253E-3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147</v>
      </c>
      <c r="Z16" s="127"/>
      <c r="AA16" s="130">
        <f t="shared" si="2"/>
        <v>1.1613392532667604E-3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9951</v>
      </c>
      <c r="Z17" s="127"/>
      <c r="AA17" s="130">
        <f t="shared" si="2"/>
        <v>7.8615557205833561E-2</v>
      </c>
      <c r="AB17" s="127"/>
      <c r="AC17" s="127"/>
      <c r="AD17" s="127"/>
      <c r="AE17" s="127"/>
      <c r="AF17" s="127"/>
    </row>
    <row r="18" spans="1:32" x14ac:dyDescent="0.25">
      <c r="A18" s="85" t="str">
        <f>'Table 8.36'!$S$1&amp;" ("&amp;'Table 8.36'!$T$2&amp;" to "&amp;'Table 8.36'!$Y$2&amp;")"</f>
        <v>Knox (2011-12 to 2016-17)</v>
      </c>
      <c r="B18" s="85"/>
      <c r="C18" s="85"/>
      <c r="D18" s="85"/>
      <c r="E18" s="85"/>
      <c r="F18" s="85"/>
      <c r="G18" s="85" t="str">
        <f>'Table 8.36'!$S$1&amp;" ("&amp;'Table 8.36'!$T$2&amp;" to "&amp;'Table 8.36'!$Y$2&amp;")"</f>
        <v>Knox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779</v>
      </c>
      <c r="Z18" s="127"/>
      <c r="AA18" s="130">
        <f t="shared" si="2"/>
        <v>6.1543080156109273E-3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9270</v>
      </c>
      <c r="Z19" s="127"/>
      <c r="AA19" s="130">
        <f t="shared" si="2"/>
        <v>7.3235475359067131E-2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8215</v>
      </c>
      <c r="Z20" s="127"/>
      <c r="AA20" s="130">
        <f t="shared" si="2"/>
        <v>6.4900693643445154E-2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13277</v>
      </c>
      <c r="Z21" s="127"/>
      <c r="AA21" s="130">
        <f t="shared" si="2"/>
        <v>0.10489184534437264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6745</v>
      </c>
      <c r="Z22" s="127"/>
      <c r="AA22" s="130">
        <f t="shared" si="2"/>
        <v>5.3287301110777542E-2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3414</v>
      </c>
      <c r="Z23" s="127"/>
      <c r="AA23" s="130">
        <f t="shared" si="2"/>
        <v>2.6971511637093333E-2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2298</v>
      </c>
      <c r="Z24" s="127"/>
      <c r="AA24" s="130">
        <f t="shared" si="2"/>
        <v>1.8154813632700786E-2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5459</v>
      </c>
      <c r="Z25" s="127"/>
      <c r="AA25" s="130">
        <f t="shared" si="2"/>
        <v>4.3127557711450645E-2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2206</v>
      </c>
      <c r="Z26" s="127"/>
      <c r="AA26" s="130">
        <f t="shared" si="2"/>
        <v>1.7427989066030432E-2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9531</v>
      </c>
      <c r="Z27" s="127"/>
      <c r="AA27" s="130">
        <f t="shared" si="2"/>
        <v>7.5297445053642817E-2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10784</v>
      </c>
      <c r="Z28" s="127"/>
      <c r="AA28" s="130">
        <f t="shared" si="2"/>
        <v>8.519647964101186E-2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5293</v>
      </c>
      <c r="Z29" s="127"/>
      <c r="AA29" s="130">
        <f t="shared" si="2"/>
        <v>4.1816113384632397E-2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9644</v>
      </c>
      <c r="Z30" s="127"/>
      <c r="AA30" s="130">
        <f t="shared" si="2"/>
        <v>7.6190175227922707E-2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8.36'!Y2&amp;")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13315</v>
      </c>
      <c r="Z31" s="127"/>
      <c r="AA31" s="130">
        <f t="shared" si="2"/>
        <v>0.10519205549147562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2297</v>
      </c>
      <c r="Z32" s="127"/>
      <c r="AA32" s="130">
        <f t="shared" si="2"/>
        <v>1.8146913365671761E-2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4524</v>
      </c>
      <c r="Z33" s="127"/>
      <c r="AA33" s="130">
        <f t="shared" si="2"/>
        <v>3.5740808039311726E-2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126578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79304</v>
      </c>
      <c r="U37" s="127">
        <v>78080</v>
      </c>
      <c r="V37" s="127">
        <v>77974</v>
      </c>
      <c r="W37" s="127">
        <v>77708</v>
      </c>
      <c r="X37" s="127">
        <v>78446</v>
      </c>
      <c r="Y37" s="127">
        <v>78272</v>
      </c>
      <c r="Z37" s="127"/>
      <c r="AA37" s="127" t="str">
        <f>TEXT(Y37,"###,###")</f>
        <v>78,272</v>
      </c>
      <c r="AB37" s="127"/>
      <c r="AC37" s="127">
        <f>Y37/X37-1</f>
        <v>-2.2180863269000151E-3</v>
      </c>
      <c r="AD37" s="127"/>
      <c r="AE37" s="127">
        <f>Y37/T37-1</f>
        <v>-1.3013214970241105E-2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12435</v>
      </c>
      <c r="U38" s="127">
        <v>12994</v>
      </c>
      <c r="V38" s="127">
        <v>12974</v>
      </c>
      <c r="W38" s="127">
        <v>12876</v>
      </c>
      <c r="X38" s="127">
        <v>12436</v>
      </c>
      <c r="Y38" s="127">
        <v>13628</v>
      </c>
      <c r="Z38" s="127"/>
      <c r="AA38" s="127" t="str">
        <f>TEXT(Y38,"###,###")</f>
        <v>13,628</v>
      </c>
      <c r="AB38" s="127"/>
      <c r="AC38" s="127">
        <f>Y38/X38-1</f>
        <v>9.585075587005476E-2</v>
      </c>
      <c r="AD38" s="127"/>
      <c r="AE38" s="127">
        <f>Y38/T38-1</f>
        <v>9.5938882187374341E-2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91739</v>
      </c>
      <c r="U40" s="127">
        <v>91074</v>
      </c>
      <c r="V40" s="127">
        <v>90948</v>
      </c>
      <c r="W40" s="127">
        <v>90584</v>
      </c>
      <c r="X40" s="127">
        <v>90882</v>
      </c>
      <c r="Y40" s="127">
        <v>91900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85.170837867247002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14.829162132752993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25</v>
      </c>
      <c r="Y44" s="129">
        <v>36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999</v>
      </c>
      <c r="Y45" s="129">
        <v>986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3509</v>
      </c>
      <c r="Y46" s="129">
        <v>3603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5978</v>
      </c>
      <c r="Y47" s="129">
        <v>6334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7601</v>
      </c>
      <c r="Y48" s="129">
        <v>7724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8.36'!S1&amp;" ("&amp;'Table 8.36'!Y2&amp;") *"</f>
        <v>Number of jobs by age and sex of job holders in Knox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7006</v>
      </c>
      <c r="Y49" s="129">
        <v>7286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6354</v>
      </c>
      <c r="Y50" s="129">
        <v>6863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6210</v>
      </c>
      <c r="Y51" s="129">
        <v>6179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6105</v>
      </c>
      <c r="Y52" s="129">
        <v>6427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5946</v>
      </c>
      <c r="Y53" s="129">
        <v>5864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5456</v>
      </c>
      <c r="Y54" s="129">
        <v>5571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3924</v>
      </c>
      <c r="Y55" s="129">
        <v>4040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2014</v>
      </c>
      <c r="Y56" s="129">
        <v>2072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625</v>
      </c>
      <c r="Y57" s="129">
        <v>730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248</v>
      </c>
      <c r="Y58" s="129">
        <v>240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110</v>
      </c>
      <c r="Y59" s="129">
        <v>111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87</v>
      </c>
      <c r="Y60" s="129">
        <v>79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62183</v>
      </c>
      <c r="Y61" s="129">
        <v>64147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21</v>
      </c>
      <c r="Y63" s="129">
        <v>28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8.36'!S1&amp;" ("&amp;'Table 8.36'!Y2&amp;") *"</f>
        <v>Number of employed persons per occupation of main job by sex in Knox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1257</v>
      </c>
      <c r="Y64" s="129">
        <v>1229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3771</v>
      </c>
      <c r="Y65" s="129">
        <v>3819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6479</v>
      </c>
      <c r="Y66" s="129">
        <v>6745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7246</v>
      </c>
      <c r="Y67" s="129">
        <v>7660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6604</v>
      </c>
      <c r="Y68" s="129">
        <v>6632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5711</v>
      </c>
      <c r="Y69" s="129">
        <v>6045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5987</v>
      </c>
      <c r="Y70" s="129">
        <v>5881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6459</v>
      </c>
      <c r="Y71" s="129">
        <v>6640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6227</v>
      </c>
      <c r="Y72" s="129">
        <v>6188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5277</v>
      </c>
      <c r="Y73" s="129">
        <v>5443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3566</v>
      </c>
      <c r="Y74" s="129">
        <v>3677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1467</v>
      </c>
      <c r="Y75" s="129">
        <v>1516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379</v>
      </c>
      <c r="Y76" s="129">
        <v>434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225</v>
      </c>
      <c r="Y77" s="129">
        <v>215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127</v>
      </c>
      <c r="Y78" s="129">
        <v>145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152</v>
      </c>
      <c r="Y79" s="129">
        <v>134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60963</v>
      </c>
      <c r="Y80" s="129">
        <v>62431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8.36'!S1</f>
        <v>Knox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6219</v>
      </c>
      <c r="Y83" s="129">
        <v>6386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7672</v>
      </c>
      <c r="Y84" s="129">
        <v>7990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8.36'!AA4</f>
        <v>126,578</v>
      </c>
      <c r="D85" s="99">
        <f>'Table 8.36'!AC4</f>
        <v>2.786935832264148E-2</v>
      </c>
      <c r="E85" s="100">
        <f>'Table 8.36'!AC4</f>
        <v>2.786935832264148E-2</v>
      </c>
      <c r="F85" s="99">
        <f>'Table 8.36'!AE4</f>
        <v>2.1985386137014951E-2</v>
      </c>
      <c r="G85" s="100">
        <f>'Table 8.36'!AE4</f>
        <v>2.1985386137014951E-2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8694</v>
      </c>
      <c r="Y85" s="129">
        <v>8677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8.36'!AA5</f>
        <v>64,147</v>
      </c>
      <c r="D86" s="99">
        <f>'Table 8.36'!AC5</f>
        <v>3.1584195037228868E-2</v>
      </c>
      <c r="E86" s="100">
        <f>'Table 8.36'!AC5</f>
        <v>3.1584195037228868E-2</v>
      </c>
      <c r="F86" s="99">
        <f>'Table 8.36'!AE5</f>
        <v>1.2692799520073184E-2</v>
      </c>
      <c r="G86" s="100">
        <f>'Table 8.36'!AE5</f>
        <v>1.2692799520073184E-2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2040</v>
      </c>
      <c r="Y86" s="129">
        <v>2137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8.36'!AA6</f>
        <v>62,431</v>
      </c>
      <c r="D87" s="99">
        <f>'Table 8.36'!AC6</f>
        <v>2.4080179781178712E-2</v>
      </c>
      <c r="E87" s="100">
        <f>'Table 8.36'!AC6</f>
        <v>2.4080179781178712E-2</v>
      </c>
      <c r="F87" s="99">
        <f>'Table 8.36'!AE6</f>
        <v>3.1712718138551033E-2</v>
      </c>
      <c r="G87" s="100">
        <f>'Table 8.36'!AE6</f>
        <v>3.1712718138551033E-2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3019</v>
      </c>
      <c r="Y87" s="129">
        <v>3165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8.36'!AA7</f>
        <v>91,900</v>
      </c>
      <c r="D88" s="99">
        <f>'Table 8.36'!AC7</f>
        <v>1.1201337998723693E-2</v>
      </c>
      <c r="E88" s="100">
        <f>'Table 8.36'!AC7</f>
        <v>1.1201337998723693E-2</v>
      </c>
      <c r="F88" s="99">
        <f>'Table 8.36'!AE7</f>
        <v>1.7549787985480236E-3</v>
      </c>
      <c r="G88" s="100">
        <f>'Table 8.36'!AE7</f>
        <v>1.7549787985480236E-3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3084</v>
      </c>
      <c r="Y88" s="129">
        <v>3140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8.36'!AA37</f>
        <v>78,272</v>
      </c>
      <c r="D89" s="99">
        <f>'Table 8.36'!AC37</f>
        <v>-2.2180863269000151E-3</v>
      </c>
      <c r="E89" s="100">
        <f>'Table 8.36'!AC37</f>
        <v>-2.2180863269000151E-3</v>
      </c>
      <c r="F89" s="99">
        <f>'Table 8.36'!AE37</f>
        <v>-1.3013214970241105E-2</v>
      </c>
      <c r="G89" s="100">
        <f>'Table 8.36'!AE37</f>
        <v>-1.3013214970241105E-2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3192</v>
      </c>
      <c r="Y89" s="129">
        <v>3133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8.36'!AA38</f>
        <v>13,628</v>
      </c>
      <c r="D90" s="99">
        <f>'Table 8.36'!AC38</f>
        <v>9.585075587005476E-2</v>
      </c>
      <c r="E90" s="100">
        <f>'Table 8.36'!AC38</f>
        <v>9.585075587005476E-2</v>
      </c>
      <c r="F90" s="99">
        <f>'Table 8.36'!AE38</f>
        <v>9.5938882187374341E-2</v>
      </c>
      <c r="G90" s="100">
        <f>'Table 8.36'!AE38</f>
        <v>9.5938882187374341E-2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3542</v>
      </c>
      <c r="Y90" s="129">
        <v>3697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8.36'!AA114</f>
        <v>5,838</v>
      </c>
      <c r="D91" s="99">
        <f>'Table 8.36'!AC114</f>
        <v>0.12139838647714174</v>
      </c>
      <c r="E91" s="100">
        <f>'Table 8.36'!AC114</f>
        <v>0.12139838647714174</v>
      </c>
      <c r="F91" s="99">
        <f>'Table 8.36'!AE114</f>
        <v>0.10862134447398408</v>
      </c>
      <c r="G91" s="100">
        <f>'Table 8.36'!AE114</f>
        <v>0.10862134447398408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46832</v>
      </c>
      <c r="Y91" s="129">
        <v>47383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8.36'!AA115</f>
        <v>7,790</v>
      </c>
      <c r="D92" s="99">
        <f>'Table 8.36'!AC115</f>
        <v>7.7604094618896058E-2</v>
      </c>
      <c r="E92" s="100">
        <f>'Table 8.36'!AC115</f>
        <v>7.7604094618896058E-2</v>
      </c>
      <c r="F92" s="99">
        <f>'Table 8.36'!AE115</f>
        <v>8.6622959966522473E-2</v>
      </c>
      <c r="G92" s="100">
        <f>'Table 8.36'!AE115</f>
        <v>8.6622959966522473E-2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8.36'!AA8</f>
        <v>$44,295</v>
      </c>
      <c r="D93" s="99">
        <f>'Table 8.36'!AC8</f>
        <v>1.0840233326768756E-2</v>
      </c>
      <c r="E93" s="100">
        <f>'Table 8.36'!AC8</f>
        <v>1.0840233326768756E-2</v>
      </c>
      <c r="F93" s="99">
        <f>'Table 8.36'!AE8</f>
        <v>0.12607052064266822</v>
      </c>
      <c r="G93" s="100">
        <f>'Table 8.36'!AE8</f>
        <v>0.12607052064266822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3561</v>
      </c>
      <c r="Y93" s="129">
        <v>3789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8.36'!AA9</f>
        <v>$5,151.8 mil</v>
      </c>
      <c r="D94" s="99">
        <f>'Table 8.36'!AC9</f>
        <v>3.5543377333806525E-2</v>
      </c>
      <c r="E94" s="100">
        <f>'Table 8.36'!AC9</f>
        <v>3.5543377333806525E-2</v>
      </c>
      <c r="F94" s="99">
        <f>'Table 8.36'!AE9</f>
        <v>0.13879101124944815</v>
      </c>
      <c r="G94" s="100">
        <f>'Table 8.36'!AE9</f>
        <v>0.13879101124944815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9112</v>
      </c>
      <c r="Y94" s="129">
        <v>9392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1412</v>
      </c>
      <c r="Y95" s="129">
        <v>1450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5386</v>
      </c>
      <c r="Y96" s="129">
        <v>5712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9341</v>
      </c>
      <c r="Y97" s="129">
        <v>9759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4851</v>
      </c>
      <c r="Y98" s="129">
        <v>4904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590</v>
      </c>
      <c r="Y99" s="129">
        <v>586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2157</v>
      </c>
      <c r="Y100" s="129">
        <v>2195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44050</v>
      </c>
      <c r="Y101" s="129">
        <v>44517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95195</v>
      </c>
      <c r="Y104" s="127">
        <v>100114</v>
      </c>
      <c r="Z104" s="127"/>
      <c r="AA104" s="127" t="str">
        <f>TEXT(Y104,"###,###")</f>
        <v>100,114</v>
      </c>
      <c r="AB104" s="127"/>
      <c r="AC104" s="127">
        <f>Y104/($Y$4)*100</f>
        <v>79.092733334386693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17966</v>
      </c>
      <c r="Y105" s="127">
        <v>17935</v>
      </c>
      <c r="Z105" s="127"/>
      <c r="AA105" s="127" t="str">
        <f>TEXT(Y105,"###,###")</f>
        <v>17,935</v>
      </c>
      <c r="AB105" s="127"/>
      <c r="AC105" s="127">
        <f>Y105/($Y$4)*100</f>
        <v>14.16912891655738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113161</v>
      </c>
      <c r="Y106" s="127">
        <v>118049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17098</v>
      </c>
      <c r="Y108" s="127">
        <v>18076</v>
      </c>
      <c r="Z108" s="127"/>
      <c r="AA108" s="127" t="str">
        <f>TEXT(Y108,"###,###")</f>
        <v>18,076</v>
      </c>
      <c r="AB108" s="127"/>
      <c r="AC108" s="127">
        <f>Y108/($Y$4)*100</f>
        <v>14.280522681666641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17584</v>
      </c>
      <c r="Y109" s="127">
        <v>18618</v>
      </c>
      <c r="Z109" s="127"/>
      <c r="AA109" s="127" t="str">
        <f>TEXT(Y109,"###,###")</f>
        <v>18,618</v>
      </c>
      <c r="AB109" s="127"/>
      <c r="AC109" s="127">
        <f t="shared" ref="AC109:AC111" si="3">Y109/($Y$4)*100</f>
        <v>14.708717154639828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27981</v>
      </c>
      <c r="Y110" s="127">
        <v>29300</v>
      </c>
      <c r="Z110" s="127"/>
      <c r="AA110" s="127" t="str">
        <f>TEXT(Y110,"###,###")</f>
        <v>29,300</v>
      </c>
      <c r="AB110" s="127"/>
      <c r="AC110" s="127">
        <f t="shared" si="3"/>
        <v>23.147782395044953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50498</v>
      </c>
      <c r="Y111" s="127">
        <v>52055</v>
      </c>
      <c r="Z111" s="127"/>
      <c r="AA111" s="127" t="str">
        <f>TEXT(Y111,"###,###")</f>
        <v>52,055</v>
      </c>
      <c r="AB111" s="127"/>
      <c r="AC111" s="127">
        <f t="shared" si="3"/>
        <v>41.124840019592661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123146</v>
      </c>
      <c r="Y112" s="127">
        <v>126578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5266</v>
      </c>
      <c r="U114" s="127">
        <v>5567</v>
      </c>
      <c r="V114" s="127">
        <v>5560</v>
      </c>
      <c r="W114" s="127">
        <v>5405</v>
      </c>
      <c r="X114" s="127">
        <v>5206</v>
      </c>
      <c r="Y114" s="127">
        <v>5838</v>
      </c>
      <c r="Z114" s="127"/>
      <c r="AA114" s="127" t="str">
        <f>TEXT(Y114,"###,###")</f>
        <v>5,838</v>
      </c>
      <c r="AB114" s="127"/>
      <c r="AC114" s="127">
        <f>Y114/X114-1</f>
        <v>0.12139838647714174</v>
      </c>
      <c r="AD114" s="127"/>
      <c r="AE114" s="127">
        <f>Y114/T114-1</f>
        <v>0.10862134447398408</v>
      </c>
      <c r="AF114" s="127"/>
    </row>
    <row r="115" spans="19:32" x14ac:dyDescent="0.25">
      <c r="S115" s="127" t="s">
        <v>104</v>
      </c>
      <c r="T115" s="127">
        <v>7169</v>
      </c>
      <c r="U115" s="127">
        <v>7427</v>
      </c>
      <c r="V115" s="127">
        <v>7413</v>
      </c>
      <c r="W115" s="127">
        <v>7467</v>
      </c>
      <c r="X115" s="127">
        <v>7229</v>
      </c>
      <c r="Y115" s="127">
        <v>7790</v>
      </c>
      <c r="Z115" s="127"/>
      <c r="AA115" s="127" t="str">
        <f>TEXT(Y115,"###,###")</f>
        <v>7,790</v>
      </c>
      <c r="AB115" s="127"/>
      <c r="AC115" s="127">
        <f>Y115/X115-1</f>
        <v>7.7604094618896058E-2</v>
      </c>
      <c r="AD115" s="127"/>
      <c r="AE115" s="127">
        <f>Y115/T115-1</f>
        <v>8.6622959966522473E-2</v>
      </c>
      <c r="AF115" s="127"/>
    </row>
    <row r="116" spans="19:32" x14ac:dyDescent="0.25">
      <c r="S116" s="127" t="s">
        <v>56</v>
      </c>
      <c r="T116" s="127">
        <v>12435</v>
      </c>
      <c r="U116" s="127">
        <v>12994</v>
      </c>
      <c r="V116" s="127">
        <v>12973</v>
      </c>
      <c r="W116" s="127">
        <v>12872</v>
      </c>
      <c r="X116" s="127">
        <v>12435</v>
      </c>
      <c r="Y116" s="127">
        <v>13628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39.979999999999997</v>
      </c>
      <c r="V118" s="127">
        <v>44.16</v>
      </c>
      <c r="W118" s="127">
        <v>43.24</v>
      </c>
      <c r="X118" s="127">
        <v>41.25</v>
      </c>
      <c r="Y118" s="127">
        <v>41.23</v>
      </c>
      <c r="Z118" s="127"/>
      <c r="AA118" s="127" t="str">
        <f>TEXT(Y118,"##.0")</f>
        <v>41.2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80113</v>
      </c>
      <c r="V120" s="127">
        <v>80093</v>
      </c>
      <c r="W120" s="127">
        <v>80000</v>
      </c>
      <c r="X120" s="127">
        <v>80052</v>
      </c>
      <c r="Y120" s="127">
        <v>80653</v>
      </c>
      <c r="Z120" s="127"/>
      <c r="AA120" s="127" t="str">
        <f>TEXT(Y120,"###,###")</f>
        <v>80,653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5871</v>
      </c>
      <c r="V121" s="127">
        <v>5769</v>
      </c>
      <c r="W121" s="127">
        <v>5516</v>
      </c>
      <c r="X121" s="127">
        <v>5493</v>
      </c>
      <c r="Y121" s="127">
        <v>5562</v>
      </c>
      <c r="Z121" s="127"/>
      <c r="AA121" s="127" t="str">
        <f t="shared" ref="AA121:AA128" si="4">TEXT(Y121,"###,###")</f>
        <v>5,562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5094</v>
      </c>
      <c r="V122" s="127">
        <v>5087</v>
      </c>
      <c r="W122" s="127">
        <v>5068</v>
      </c>
      <c r="X122" s="127">
        <v>5337</v>
      </c>
      <c r="Y122" s="127">
        <v>5685</v>
      </c>
      <c r="Z122" s="127"/>
      <c r="AA122" s="127" t="str">
        <f t="shared" si="4"/>
        <v>5,685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85207</v>
      </c>
      <c r="V124" s="127">
        <v>85180</v>
      </c>
      <c r="W124" s="127">
        <v>85068</v>
      </c>
      <c r="X124" s="127">
        <v>85389</v>
      </c>
      <c r="Y124" s="127">
        <v>86338</v>
      </c>
      <c r="Z124" s="127"/>
      <c r="AA124" s="127" t="str">
        <f t="shared" si="4"/>
        <v>86,338</v>
      </c>
      <c r="AB124" s="127"/>
      <c r="AC124" s="127">
        <f>Y124/$Y$7*100</f>
        <v>93.947769314472254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10965</v>
      </c>
      <c r="V125" s="127">
        <v>10856</v>
      </c>
      <c r="W125" s="127">
        <v>10584</v>
      </c>
      <c r="X125" s="127">
        <v>10830</v>
      </c>
      <c r="Y125" s="127">
        <v>11247</v>
      </c>
      <c r="Z125" s="127"/>
      <c r="AA125" s="127" t="str">
        <f t="shared" si="4"/>
        <v>11,247</v>
      </c>
      <c r="AB125" s="127"/>
      <c r="AC125" s="127">
        <f>Y125/$Y$7*100</f>
        <v>12.238302502720348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47521</v>
      </c>
      <c r="V127" s="127">
        <v>47318</v>
      </c>
      <c r="W127" s="127">
        <v>46784</v>
      </c>
      <c r="X127" s="127">
        <v>46832</v>
      </c>
      <c r="Y127" s="127">
        <v>47383</v>
      </c>
      <c r="Z127" s="127"/>
      <c r="AA127" s="127" t="str">
        <f t="shared" si="4"/>
        <v>47,383</v>
      </c>
      <c r="AB127" s="127"/>
      <c r="AC127" s="127">
        <f>Y127/$Y$7*100</f>
        <v>51.559303590859628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43551</v>
      </c>
      <c r="V128" s="127">
        <v>43630</v>
      </c>
      <c r="W128" s="127">
        <v>43800</v>
      </c>
      <c r="X128" s="127">
        <v>44050</v>
      </c>
      <c r="Y128" s="127">
        <v>44517</v>
      </c>
      <c r="Z128" s="127"/>
      <c r="AA128" s="127" t="str">
        <f t="shared" si="4"/>
        <v>44,517</v>
      </c>
      <c r="AB128" s="127"/>
      <c r="AC128" s="127">
        <f>Y128/$Y$7*100</f>
        <v>48.440696409140372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4498256B-DA08-4CF6-8EFF-C5FD8E3B29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11E62464-EBD9-4057-A131-8B7631A3A2F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3B6A929B-394C-4387-92A9-69176782516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F5E794A0-7BC9-425E-BA58-A4CFCCB9A8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Latrobe</v>
      </c>
      <c r="T1" s="127"/>
      <c r="U1" s="127"/>
      <c r="V1" s="127"/>
      <c r="W1" s="127"/>
      <c r="X1" s="127"/>
      <c r="Y1" s="127" t="str">
        <f>Y3</f>
        <v>8.37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148</v>
      </c>
      <c r="V3" s="127"/>
      <c r="W3" s="127"/>
      <c r="X3" s="127"/>
      <c r="Y3" s="127" t="s">
        <v>249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8.37'!$Y$3&amp;" "&amp;'Table 8.37'!$U$3&amp;", "&amp;'State data for spotlight'!$C$3&amp;", "&amp;'Table 8.37'!$Y$2</f>
        <v>Table 8.37 Latrobe,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50820</v>
      </c>
      <c r="U4" s="129">
        <v>50849</v>
      </c>
      <c r="V4" s="129">
        <v>51212</v>
      </c>
      <c r="W4" s="129">
        <v>51145</v>
      </c>
      <c r="X4" s="129">
        <v>49927</v>
      </c>
      <c r="Y4" s="129">
        <v>51555</v>
      </c>
      <c r="Z4" s="127"/>
      <c r="AA4" s="127" t="str">
        <f>TEXT(Y4,"###,###")</f>
        <v>51,555</v>
      </c>
      <c r="AB4" s="127"/>
      <c r="AC4" s="127">
        <f t="shared" ref="AC4:AC9" si="0">Y4/X4-1</f>
        <v>3.2607607106375225E-2</v>
      </c>
      <c r="AD4" s="127"/>
      <c r="AE4" s="127">
        <f>Y4/T4-1</f>
        <v>1.4462809917355379E-2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27482</v>
      </c>
      <c r="U5" s="129">
        <v>27765</v>
      </c>
      <c r="V5" s="129">
        <v>27828</v>
      </c>
      <c r="W5" s="129">
        <v>27424</v>
      </c>
      <c r="X5" s="129">
        <v>26855</v>
      </c>
      <c r="Y5" s="129">
        <v>27663</v>
      </c>
      <c r="Z5" s="127"/>
      <c r="AA5" s="127" t="str">
        <f>TEXT(Y5,"###,###")</f>
        <v>27,663</v>
      </c>
      <c r="AB5" s="127"/>
      <c r="AC5" s="127">
        <f t="shared" si="0"/>
        <v>3.008750698193996E-2</v>
      </c>
      <c r="AD5" s="127"/>
      <c r="AE5" s="127">
        <f t="shared" ref="AE5:AE9" si="1">Y5/T5-1</f>
        <v>6.5861291026854119E-3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23338</v>
      </c>
      <c r="U6" s="129">
        <v>23084</v>
      </c>
      <c r="V6" s="129">
        <v>23384</v>
      </c>
      <c r="W6" s="129">
        <v>23721</v>
      </c>
      <c r="X6" s="129">
        <v>23072</v>
      </c>
      <c r="Y6" s="129">
        <v>23892</v>
      </c>
      <c r="Z6" s="127"/>
      <c r="AA6" s="127" t="str">
        <f>TEXT(Y6,"###,###")</f>
        <v>23,892</v>
      </c>
      <c r="AB6" s="127"/>
      <c r="AC6" s="127">
        <f t="shared" si="0"/>
        <v>3.5540915395284367E-2</v>
      </c>
      <c r="AD6" s="127"/>
      <c r="AE6" s="127">
        <f t="shared" si="1"/>
        <v>2.373810952095301E-2</v>
      </c>
      <c r="AF6" s="127"/>
    </row>
    <row r="7" spans="1:32" ht="16.5" customHeight="1" thickBot="1" x14ac:dyDescent="0.3">
      <c r="A7" s="46" t="str">
        <f>"QUICK STATS for "&amp;'Table 8.37'!Y2&amp;"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37138</v>
      </c>
      <c r="U7" s="129">
        <v>36473</v>
      </c>
      <c r="V7" s="129">
        <v>36586</v>
      </c>
      <c r="W7" s="129">
        <v>36369</v>
      </c>
      <c r="X7" s="129">
        <v>36137</v>
      </c>
      <c r="Y7" s="129">
        <v>36738</v>
      </c>
      <c r="Z7" s="127"/>
      <c r="AA7" s="127" t="str">
        <f>TEXT(Y7,"###,###")</f>
        <v>36,738</v>
      </c>
      <c r="AB7" s="127"/>
      <c r="AC7" s="127">
        <f t="shared" si="0"/>
        <v>1.663115366521839E-2</v>
      </c>
      <c r="AD7" s="127"/>
      <c r="AE7" s="127">
        <f t="shared" si="1"/>
        <v>-1.0770639237438706E-2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51,555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8.37'!AA7</f>
        <v>36,738</v>
      </c>
      <c r="P8" s="51"/>
      <c r="S8" s="127" t="s">
        <v>96</v>
      </c>
      <c r="T8" s="127">
        <v>37194.559999999998</v>
      </c>
      <c r="U8" s="127">
        <v>38394.5</v>
      </c>
      <c r="V8" s="127">
        <v>39333.279999999999</v>
      </c>
      <c r="W8" s="127">
        <v>39424.35</v>
      </c>
      <c r="X8" s="127">
        <v>42182.49</v>
      </c>
      <c r="Y8" s="127">
        <v>41470.14</v>
      </c>
      <c r="Z8" s="127"/>
      <c r="AA8" s="127" t="str">
        <f>TEXT(Y8,"$###,###")</f>
        <v>$41,470</v>
      </c>
      <c r="AB8" s="127"/>
      <c r="AC8" s="127">
        <f t="shared" si="0"/>
        <v>-1.6887338798634133E-2</v>
      </c>
      <c r="AD8" s="127"/>
      <c r="AE8" s="127">
        <f t="shared" si="1"/>
        <v>0.11495175638588018</v>
      </c>
      <c r="AF8" s="127"/>
    </row>
    <row r="9" spans="1:32" x14ac:dyDescent="0.25">
      <c r="A9" s="55" t="s">
        <v>17</v>
      </c>
      <c r="B9" s="56"/>
      <c r="C9" s="57"/>
      <c r="D9" s="58">
        <f>'Table 8.37'!AC104</f>
        <v>73.143245078071956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52.509663019217157</v>
      </c>
      <c r="P9" s="59" t="s">
        <v>97</v>
      </c>
      <c r="S9" s="127" t="s">
        <v>9</v>
      </c>
      <c r="T9" s="127">
        <v>1866041932</v>
      </c>
      <c r="U9" s="127">
        <v>1885753063</v>
      </c>
      <c r="V9" s="127">
        <v>1946547503</v>
      </c>
      <c r="W9" s="127">
        <v>2004160205</v>
      </c>
      <c r="X9" s="127">
        <v>2047867008</v>
      </c>
      <c r="Y9" s="127">
        <v>2078402112</v>
      </c>
      <c r="Z9" s="127"/>
      <c r="AA9" s="127" t="str">
        <f>TEXT(Y9/1000000,"$#,###.0")&amp;" mil"</f>
        <v>$2,078.4 mil</v>
      </c>
      <c r="AB9" s="127"/>
      <c r="AC9" s="127">
        <f t="shared" si="0"/>
        <v>1.4910687012737789E-2</v>
      </c>
      <c r="AD9" s="127"/>
      <c r="AE9" s="127">
        <f t="shared" si="1"/>
        <v>0.11380246947205253</v>
      </c>
      <c r="AF9" s="127"/>
    </row>
    <row r="10" spans="1:32" x14ac:dyDescent="0.25">
      <c r="A10" s="55" t="s">
        <v>20</v>
      </c>
      <c r="B10" s="56"/>
      <c r="C10" s="57"/>
      <c r="D10" s="58">
        <f>'Table 8.37'!AC105</f>
        <v>19.596547376588109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47.490336980782835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94.196744515215855</v>
      </c>
      <c r="P11" s="59" t="s">
        <v>97</v>
      </c>
      <c r="S11" s="127" t="s">
        <v>32</v>
      </c>
      <c r="T11" s="129">
        <v>46499</v>
      </c>
      <c r="U11" s="129">
        <v>46561</v>
      </c>
      <c r="V11" s="129">
        <v>47037</v>
      </c>
      <c r="W11" s="129">
        <v>47081</v>
      </c>
      <c r="X11" s="129">
        <v>45850</v>
      </c>
      <c r="Y11" s="129">
        <v>47287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8.37'!AC108</f>
        <v>12.803801765105227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11.617398878545375</v>
      </c>
      <c r="P12" s="59" t="s">
        <v>97</v>
      </c>
      <c r="S12" s="127" t="s">
        <v>33</v>
      </c>
      <c r="T12" s="129">
        <v>4318</v>
      </c>
      <c r="U12" s="129">
        <v>4287</v>
      </c>
      <c r="V12" s="129">
        <v>4177</v>
      </c>
      <c r="W12" s="129">
        <v>4064</v>
      </c>
      <c r="X12" s="129">
        <v>4079</v>
      </c>
      <c r="Y12" s="129">
        <v>4268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8.37'!AC109</f>
        <v>14.87343613616526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8.37'!AA118</f>
        <v>41.5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8.37'!AC110</f>
        <v>22.007564736688973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16.029723991507431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8.37'!AC111</f>
        <v>43.054989816700612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83.970276008492576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1455</v>
      </c>
      <c r="Z15" s="127"/>
      <c r="AA15" s="130">
        <f t="shared" ref="AA15:AA34" si="2">IF(Y15="np",0,Y15/$Y$34)</f>
        <v>2.8222286878091359E-2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597</v>
      </c>
      <c r="Z16" s="127"/>
      <c r="AA16" s="130">
        <f t="shared" si="2"/>
        <v>1.1579866162350887E-2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3472</v>
      </c>
      <c r="Z17" s="127"/>
      <c r="AA17" s="130">
        <f t="shared" si="2"/>
        <v>6.7345553292600141E-2</v>
      </c>
      <c r="AB17" s="127"/>
      <c r="AC17" s="127"/>
      <c r="AD17" s="127"/>
      <c r="AE17" s="127"/>
      <c r="AF17" s="127"/>
    </row>
    <row r="18" spans="1:32" x14ac:dyDescent="0.25">
      <c r="A18" s="85" t="str">
        <f>'Table 8.37'!$S$1&amp;" ("&amp;'Table 8.37'!$T$2&amp;" to "&amp;'Table 8.37'!$Y$2&amp;")"</f>
        <v>Latrobe (2011-12 to 2016-17)</v>
      </c>
      <c r="B18" s="85"/>
      <c r="C18" s="85"/>
      <c r="D18" s="85"/>
      <c r="E18" s="85"/>
      <c r="F18" s="85"/>
      <c r="G18" s="85" t="str">
        <f>'Table 8.37'!$S$1&amp;" ("&amp;'Table 8.37'!$T$2&amp;" to "&amp;'Table 8.37'!$Y$2&amp;")"</f>
        <v>Latrobe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1787</v>
      </c>
      <c r="Z18" s="127"/>
      <c r="AA18" s="130">
        <f t="shared" si="2"/>
        <v>3.4662011444088835E-2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4271</v>
      </c>
      <c r="Z19" s="127"/>
      <c r="AA19" s="130">
        <f t="shared" si="2"/>
        <v>8.2843565124624194E-2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1084</v>
      </c>
      <c r="Z20" s="127"/>
      <c r="AA20" s="130">
        <f t="shared" si="2"/>
        <v>2.1026088643196585E-2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4962</v>
      </c>
      <c r="Z21" s="127"/>
      <c r="AA21" s="130">
        <f t="shared" si="2"/>
        <v>9.6246726796624965E-2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3777</v>
      </c>
      <c r="Z22" s="127"/>
      <c r="AA22" s="130">
        <f t="shared" si="2"/>
        <v>7.3261565318591793E-2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1289</v>
      </c>
      <c r="Z23" s="127"/>
      <c r="AA23" s="130">
        <f t="shared" si="2"/>
        <v>2.500242459509262E-2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399</v>
      </c>
      <c r="Z24" s="127"/>
      <c r="AA24" s="130">
        <f t="shared" si="2"/>
        <v>7.7393075356415476E-3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2096</v>
      </c>
      <c r="Z25" s="127"/>
      <c r="AA25" s="130">
        <f t="shared" si="2"/>
        <v>4.0655610513044324E-2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635</v>
      </c>
      <c r="Z26" s="127"/>
      <c r="AA26" s="130">
        <f t="shared" si="2"/>
        <v>1.2316943070507225E-2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2938</v>
      </c>
      <c r="Z27" s="127"/>
      <c r="AA27" s="130">
        <f t="shared" si="2"/>
        <v>5.6987683056929493E-2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3590</v>
      </c>
      <c r="Z28" s="127"/>
      <c r="AA28" s="130">
        <f t="shared" si="2"/>
        <v>6.9634371060032979E-2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3798</v>
      </c>
      <c r="Z29" s="127"/>
      <c r="AA29" s="130">
        <f t="shared" si="2"/>
        <v>7.366889729415188E-2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3933</v>
      </c>
      <c r="Z30" s="127"/>
      <c r="AA30" s="130">
        <f t="shared" si="2"/>
        <v>7.6287459994180976E-2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8.37'!Y2&amp;")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5496</v>
      </c>
      <c r="Z31" s="127"/>
      <c r="AA31" s="130">
        <f t="shared" si="2"/>
        <v>0.10660459703229561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526</v>
      </c>
      <c r="Z32" s="127"/>
      <c r="AA32" s="130">
        <f t="shared" si="2"/>
        <v>1.0202696149742993E-2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1580</v>
      </c>
      <c r="Z33" s="127"/>
      <c r="AA33" s="130">
        <f t="shared" si="2"/>
        <v>3.0646881970710891E-2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51555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31764</v>
      </c>
      <c r="U37" s="127">
        <v>31038</v>
      </c>
      <c r="V37" s="127">
        <v>30661</v>
      </c>
      <c r="W37" s="127">
        <v>30299</v>
      </c>
      <c r="X37" s="127">
        <v>30766</v>
      </c>
      <c r="Y37" s="127">
        <v>30849</v>
      </c>
      <c r="Z37" s="127"/>
      <c r="AA37" s="127" t="str">
        <f>TEXT(Y37,"###,###")</f>
        <v>30,849</v>
      </c>
      <c r="AB37" s="127"/>
      <c r="AC37" s="127">
        <f>Y37/X37-1</f>
        <v>2.6977832672430146E-3</v>
      </c>
      <c r="AD37" s="127"/>
      <c r="AE37" s="127">
        <f>Y37/T37-1</f>
        <v>-2.8806195693237613E-2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5371</v>
      </c>
      <c r="U38" s="127">
        <v>5438</v>
      </c>
      <c r="V38" s="127">
        <v>5924</v>
      </c>
      <c r="W38" s="127">
        <v>6068</v>
      </c>
      <c r="X38" s="127">
        <v>5369</v>
      </c>
      <c r="Y38" s="127">
        <v>5889</v>
      </c>
      <c r="Z38" s="127"/>
      <c r="AA38" s="127" t="str">
        <f>TEXT(Y38,"###,###")</f>
        <v>5,889</v>
      </c>
      <c r="AB38" s="127"/>
      <c r="AC38" s="127">
        <f>Y38/X38-1</f>
        <v>9.6852300242130651E-2</v>
      </c>
      <c r="AD38" s="127"/>
      <c r="AE38" s="127">
        <f>Y38/T38-1</f>
        <v>9.6443865202010759E-2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37135</v>
      </c>
      <c r="U40" s="127">
        <v>36476</v>
      </c>
      <c r="V40" s="127">
        <v>36585</v>
      </c>
      <c r="W40" s="127">
        <v>36367</v>
      </c>
      <c r="X40" s="127">
        <v>36135</v>
      </c>
      <c r="Y40" s="127">
        <v>36738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83.970276008492576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16.029723991507431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6</v>
      </c>
      <c r="Y44" s="129">
        <v>11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569</v>
      </c>
      <c r="Y45" s="129">
        <v>565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1523</v>
      </c>
      <c r="Y46" s="129">
        <v>1506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2496</v>
      </c>
      <c r="Y47" s="129">
        <v>2566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3310</v>
      </c>
      <c r="Y48" s="129">
        <v>3360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8.37'!S1&amp;" ("&amp;'Table 8.37'!Y2&amp;") *"</f>
        <v>Number of jobs by age and sex of job holders in Latrobe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2889</v>
      </c>
      <c r="Y49" s="129">
        <v>3130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2534</v>
      </c>
      <c r="Y50" s="129">
        <v>2653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2470</v>
      </c>
      <c r="Y51" s="129">
        <v>2440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2610</v>
      </c>
      <c r="Y52" s="129">
        <v>2685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2662</v>
      </c>
      <c r="Y53" s="129">
        <v>2663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2482</v>
      </c>
      <c r="Y54" s="129">
        <v>2602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1913</v>
      </c>
      <c r="Y55" s="129">
        <v>2002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884</v>
      </c>
      <c r="Y56" s="129">
        <v>937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252</v>
      </c>
      <c r="Y57" s="129">
        <v>299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131</v>
      </c>
      <c r="Y58" s="129">
        <v>130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73</v>
      </c>
      <c r="Y59" s="129">
        <v>73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32</v>
      </c>
      <c r="Y60" s="129">
        <v>38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26855</v>
      </c>
      <c r="Y61" s="129">
        <v>27663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0</v>
      </c>
      <c r="Y63" s="129">
        <v>4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8.37'!S1&amp;" ("&amp;'Table 8.37'!Y2&amp;") *"</f>
        <v>Number of employed persons per occupation of main job by sex in Latrobe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689</v>
      </c>
      <c r="Y64" s="129">
        <v>723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1518</v>
      </c>
      <c r="Y65" s="129">
        <v>1548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2497</v>
      </c>
      <c r="Y66" s="129">
        <v>2566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2606</v>
      </c>
      <c r="Y67" s="129">
        <v>2718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2321</v>
      </c>
      <c r="Y68" s="129">
        <v>2334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2039</v>
      </c>
      <c r="Y69" s="129">
        <v>2128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2219</v>
      </c>
      <c r="Y70" s="129">
        <v>2264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2257</v>
      </c>
      <c r="Y71" s="129">
        <v>2289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2396</v>
      </c>
      <c r="Y72" s="129">
        <v>2396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2124</v>
      </c>
      <c r="Y73" s="129">
        <v>2306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1388</v>
      </c>
      <c r="Y74" s="129">
        <v>1486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539</v>
      </c>
      <c r="Y75" s="129">
        <v>617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204</v>
      </c>
      <c r="Y76" s="129">
        <v>242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127</v>
      </c>
      <c r="Y77" s="129">
        <v>142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76</v>
      </c>
      <c r="Y78" s="129">
        <v>69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68</v>
      </c>
      <c r="Y79" s="129">
        <v>61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23072</v>
      </c>
      <c r="Y80" s="129">
        <v>23892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8.37'!S1</f>
        <v>Latrobe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1492</v>
      </c>
      <c r="Y83" s="129">
        <v>1543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1806</v>
      </c>
      <c r="Y84" s="129">
        <v>1797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8.37'!AA4</f>
        <v>51,555</v>
      </c>
      <c r="D85" s="99">
        <f>'Table 8.37'!AC4</f>
        <v>3.2607607106375225E-2</v>
      </c>
      <c r="E85" s="100">
        <f>'Table 8.37'!AC4</f>
        <v>3.2607607106375225E-2</v>
      </c>
      <c r="F85" s="99">
        <f>'Table 8.37'!AE4</f>
        <v>1.4462809917355379E-2</v>
      </c>
      <c r="G85" s="100">
        <f>'Table 8.37'!AE4</f>
        <v>1.4462809917355379E-2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5125</v>
      </c>
      <c r="Y85" s="129">
        <v>5125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8.37'!AA5</f>
        <v>27,663</v>
      </c>
      <c r="D86" s="99">
        <f>'Table 8.37'!AC5</f>
        <v>3.008750698193996E-2</v>
      </c>
      <c r="E86" s="100">
        <f>'Table 8.37'!AC5</f>
        <v>3.008750698193996E-2</v>
      </c>
      <c r="F86" s="99">
        <f>'Table 8.37'!AE5</f>
        <v>6.5861291026854119E-3</v>
      </c>
      <c r="G86" s="100">
        <f>'Table 8.37'!AE5</f>
        <v>6.5861291026854119E-3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832</v>
      </c>
      <c r="Y86" s="129">
        <v>930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8.37'!AA6</f>
        <v>23,892</v>
      </c>
      <c r="D87" s="99">
        <f>'Table 8.37'!AC6</f>
        <v>3.5540915395284367E-2</v>
      </c>
      <c r="E87" s="100">
        <f>'Table 8.37'!AC6</f>
        <v>3.5540915395284367E-2</v>
      </c>
      <c r="F87" s="99">
        <f>'Table 8.37'!AE6</f>
        <v>2.373810952095301E-2</v>
      </c>
      <c r="G87" s="100">
        <f>'Table 8.37'!AE6</f>
        <v>2.373810952095301E-2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769</v>
      </c>
      <c r="Y87" s="129">
        <v>787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8.37'!AA7</f>
        <v>36,738</v>
      </c>
      <c r="D88" s="99">
        <f>'Table 8.37'!AC7</f>
        <v>1.663115366521839E-2</v>
      </c>
      <c r="E88" s="100">
        <f>'Table 8.37'!AC7</f>
        <v>1.663115366521839E-2</v>
      </c>
      <c r="F88" s="99">
        <f>'Table 8.37'!AE7</f>
        <v>-1.0770639237438706E-2</v>
      </c>
      <c r="G88" s="100">
        <f>'Table 8.37'!AE7</f>
        <v>-1.0770639237438706E-2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860</v>
      </c>
      <c r="Y88" s="129">
        <v>903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8.37'!AA37</f>
        <v>30,849</v>
      </c>
      <c r="D89" s="99">
        <f>'Table 8.37'!AC37</f>
        <v>2.6977832672430146E-3</v>
      </c>
      <c r="E89" s="100">
        <f>'Table 8.37'!AC37</f>
        <v>2.6977832672430146E-3</v>
      </c>
      <c r="F89" s="99">
        <f>'Table 8.37'!AE37</f>
        <v>-2.8806195693237613E-2</v>
      </c>
      <c r="G89" s="100">
        <f>'Table 8.37'!AE37</f>
        <v>-2.8806195693237613E-2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1995</v>
      </c>
      <c r="Y89" s="129">
        <v>2080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8.37'!AA38</f>
        <v>5,889</v>
      </c>
      <c r="D90" s="99">
        <f>'Table 8.37'!AC38</f>
        <v>9.6852300242130651E-2</v>
      </c>
      <c r="E90" s="100">
        <f>'Table 8.37'!AC38</f>
        <v>9.6852300242130651E-2</v>
      </c>
      <c r="F90" s="99">
        <f>'Table 8.37'!AE38</f>
        <v>9.6443865202010759E-2</v>
      </c>
      <c r="G90" s="100">
        <f>'Table 8.37'!AE38</f>
        <v>9.6443865202010759E-2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2774</v>
      </c>
      <c r="Y90" s="129">
        <v>2768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8.37'!AA114</f>
        <v>2,902</v>
      </c>
      <c r="D91" s="99">
        <f>'Table 8.37'!AC114</f>
        <v>0.13982717989002347</v>
      </c>
      <c r="E91" s="100">
        <f>'Table 8.37'!AC114</f>
        <v>0.13982717989002347</v>
      </c>
      <c r="F91" s="99">
        <f>'Table 8.37'!AE114</f>
        <v>0.11701308698999235</v>
      </c>
      <c r="G91" s="100">
        <f>'Table 8.37'!AE114</f>
        <v>0.11701308698999235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19129</v>
      </c>
      <c r="Y91" s="129">
        <v>19291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8.37'!AA115</f>
        <v>2,987</v>
      </c>
      <c r="D92" s="99">
        <f>'Table 8.37'!AC115</f>
        <v>5.5850123718628408E-2</v>
      </c>
      <c r="E92" s="100">
        <f>'Table 8.37'!AC115</f>
        <v>5.5850123718628408E-2</v>
      </c>
      <c r="F92" s="99">
        <f>'Table 8.37'!AE115</f>
        <v>7.6784426820475815E-2</v>
      </c>
      <c r="G92" s="100">
        <f>'Table 8.37'!AE115</f>
        <v>7.6784426820475815E-2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8.37'!AA8</f>
        <v>$41,470</v>
      </c>
      <c r="D93" s="99">
        <f>'Table 8.37'!AC8</f>
        <v>-1.6887338798634133E-2</v>
      </c>
      <c r="E93" s="100">
        <f>'Table 8.37'!AC8</f>
        <v>-1.6887338798634133E-2</v>
      </c>
      <c r="F93" s="99">
        <f>'Table 8.37'!AE8</f>
        <v>0.11495175638588018</v>
      </c>
      <c r="G93" s="100">
        <f>'Table 8.37'!AE8</f>
        <v>0.11495175638588018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1189</v>
      </c>
      <c r="Y93" s="129">
        <v>1300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8.37'!AA9</f>
        <v>$2,078.4 mil</v>
      </c>
      <c r="D94" s="99">
        <f>'Table 8.37'!AC9</f>
        <v>1.4910687012737789E-2</v>
      </c>
      <c r="E94" s="100">
        <f>'Table 8.37'!AC9</f>
        <v>1.4910687012737789E-2</v>
      </c>
      <c r="F94" s="99">
        <f>'Table 8.37'!AE9</f>
        <v>0.11380246947205253</v>
      </c>
      <c r="G94" s="100">
        <f>'Table 8.37'!AE9</f>
        <v>0.11380246947205253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3043</v>
      </c>
      <c r="Y94" s="129">
        <v>3189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564</v>
      </c>
      <c r="Y95" s="129">
        <v>566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2530</v>
      </c>
      <c r="Y96" s="129">
        <v>2751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3125</v>
      </c>
      <c r="Y97" s="129">
        <v>3337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2026</v>
      </c>
      <c r="Y98" s="129">
        <v>2031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128</v>
      </c>
      <c r="Y99" s="129">
        <v>128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1070</v>
      </c>
      <c r="Y100" s="129">
        <v>1116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17008</v>
      </c>
      <c r="Y101" s="129">
        <v>17447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36271</v>
      </c>
      <c r="Y104" s="127">
        <v>37709</v>
      </c>
      <c r="Z104" s="127"/>
      <c r="AA104" s="127" t="str">
        <f>TEXT(Y104,"###,###")</f>
        <v>37,709</v>
      </c>
      <c r="AB104" s="127"/>
      <c r="AC104" s="127">
        <f>Y104/($Y$4)*100</f>
        <v>73.143245078071956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9598</v>
      </c>
      <c r="Y105" s="127">
        <v>10103</v>
      </c>
      <c r="Z105" s="127"/>
      <c r="AA105" s="127" t="str">
        <f>TEXT(Y105,"###,###")</f>
        <v>10,103</v>
      </c>
      <c r="AB105" s="127"/>
      <c r="AC105" s="127">
        <f>Y105/($Y$4)*100</f>
        <v>19.596547376588109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45869</v>
      </c>
      <c r="Y106" s="127">
        <v>47812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5669</v>
      </c>
      <c r="Y108" s="127">
        <v>6601</v>
      </c>
      <c r="Z108" s="127"/>
      <c r="AA108" s="127" t="str">
        <f>TEXT(Y108,"###,###")</f>
        <v>6,601</v>
      </c>
      <c r="AB108" s="127"/>
      <c r="AC108" s="127">
        <f>Y108/($Y$4)*100</f>
        <v>12.803801765105227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6897</v>
      </c>
      <c r="Y109" s="127">
        <v>7668</v>
      </c>
      <c r="Z109" s="127"/>
      <c r="AA109" s="127" t="str">
        <f>TEXT(Y109,"###,###")</f>
        <v>7,668</v>
      </c>
      <c r="AB109" s="127"/>
      <c r="AC109" s="127">
        <f t="shared" ref="AC109:AC111" si="3">Y109/($Y$4)*100</f>
        <v>14.87343613616526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10884</v>
      </c>
      <c r="Y110" s="127">
        <v>11346</v>
      </c>
      <c r="Z110" s="127"/>
      <c r="AA110" s="127" t="str">
        <f>TEXT(Y110,"###,###")</f>
        <v>11,346</v>
      </c>
      <c r="AB110" s="127"/>
      <c r="AC110" s="127">
        <f t="shared" si="3"/>
        <v>22.007564736688973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22425</v>
      </c>
      <c r="Y111" s="127">
        <v>22197</v>
      </c>
      <c r="Z111" s="127"/>
      <c r="AA111" s="127" t="str">
        <f>TEXT(Y111,"###,###")</f>
        <v>22,197</v>
      </c>
      <c r="AB111" s="127"/>
      <c r="AC111" s="127">
        <f t="shared" si="3"/>
        <v>43.054989816700612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49927</v>
      </c>
      <c r="Y112" s="127">
        <v>51555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2598</v>
      </c>
      <c r="U114" s="127">
        <v>2657</v>
      </c>
      <c r="V114" s="127">
        <v>2993</v>
      </c>
      <c r="W114" s="127">
        <v>3094</v>
      </c>
      <c r="X114" s="127">
        <v>2546</v>
      </c>
      <c r="Y114" s="127">
        <v>2902</v>
      </c>
      <c r="Z114" s="127"/>
      <c r="AA114" s="127" t="str">
        <f>TEXT(Y114,"###,###")</f>
        <v>2,902</v>
      </c>
      <c r="AB114" s="127"/>
      <c r="AC114" s="127">
        <f>Y114/X114-1</f>
        <v>0.13982717989002347</v>
      </c>
      <c r="AD114" s="127"/>
      <c r="AE114" s="127">
        <f>Y114/T114-1</f>
        <v>0.11701308698999235</v>
      </c>
      <c r="AF114" s="127"/>
    </row>
    <row r="115" spans="19:32" x14ac:dyDescent="0.25">
      <c r="S115" s="127" t="s">
        <v>104</v>
      </c>
      <c r="T115" s="127">
        <v>2774</v>
      </c>
      <c r="U115" s="127">
        <v>2781</v>
      </c>
      <c r="V115" s="127">
        <v>2932</v>
      </c>
      <c r="W115" s="127">
        <v>2971</v>
      </c>
      <c r="X115" s="127">
        <v>2829</v>
      </c>
      <c r="Y115" s="127">
        <v>2987</v>
      </c>
      <c r="Z115" s="127"/>
      <c r="AA115" s="127" t="str">
        <f>TEXT(Y115,"###,###")</f>
        <v>2,987</v>
      </c>
      <c r="AB115" s="127"/>
      <c r="AC115" s="127">
        <f>Y115/X115-1</f>
        <v>5.5850123718628408E-2</v>
      </c>
      <c r="AD115" s="127"/>
      <c r="AE115" s="127">
        <f>Y115/T115-1</f>
        <v>7.6784426820475815E-2</v>
      </c>
      <c r="AF115" s="127"/>
    </row>
    <row r="116" spans="19:32" x14ac:dyDescent="0.25">
      <c r="S116" s="127" t="s">
        <v>56</v>
      </c>
      <c r="T116" s="127">
        <v>5372</v>
      </c>
      <c r="U116" s="127">
        <v>5438</v>
      </c>
      <c r="V116" s="127">
        <v>5925</v>
      </c>
      <c r="W116" s="127">
        <v>6065</v>
      </c>
      <c r="X116" s="127">
        <v>5375</v>
      </c>
      <c r="Y116" s="127">
        <v>5889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40.86</v>
      </c>
      <c r="V118" s="127">
        <v>39.97</v>
      </c>
      <c r="W118" s="127">
        <v>38.130000000000003</v>
      </c>
      <c r="X118" s="127">
        <v>39.24</v>
      </c>
      <c r="Y118" s="127">
        <v>41.51</v>
      </c>
      <c r="Z118" s="127"/>
      <c r="AA118" s="127" t="str">
        <f>TEXT(Y118,"##.0")</f>
        <v>41.5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32186</v>
      </c>
      <c r="V120" s="127">
        <v>32411</v>
      </c>
      <c r="W120" s="127">
        <v>32305</v>
      </c>
      <c r="X120" s="127">
        <v>32060</v>
      </c>
      <c r="Y120" s="127">
        <v>32470</v>
      </c>
      <c r="Z120" s="127"/>
      <c r="AA120" s="127" t="str">
        <f>TEXT(Y120,"###,###")</f>
        <v>32,470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2160</v>
      </c>
      <c r="V121" s="127">
        <v>2180</v>
      </c>
      <c r="W121" s="127">
        <v>2099</v>
      </c>
      <c r="X121" s="127">
        <v>2097</v>
      </c>
      <c r="Y121" s="127">
        <v>2132</v>
      </c>
      <c r="Z121" s="127"/>
      <c r="AA121" s="127" t="str">
        <f t="shared" ref="AA121:AA128" si="4">TEXT(Y121,"###,###")</f>
        <v>2,132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2128</v>
      </c>
      <c r="V122" s="127">
        <v>1997</v>
      </c>
      <c r="W122" s="127">
        <v>1965</v>
      </c>
      <c r="X122" s="127">
        <v>1985</v>
      </c>
      <c r="Y122" s="127">
        <v>2136</v>
      </c>
      <c r="Z122" s="127"/>
      <c r="AA122" s="127" t="str">
        <f t="shared" si="4"/>
        <v>2,136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34314</v>
      </c>
      <c r="V124" s="127">
        <v>34408</v>
      </c>
      <c r="W124" s="127">
        <v>34270</v>
      </c>
      <c r="X124" s="127">
        <v>34045</v>
      </c>
      <c r="Y124" s="127">
        <v>34606</v>
      </c>
      <c r="Z124" s="127"/>
      <c r="AA124" s="127" t="str">
        <f t="shared" si="4"/>
        <v>34,606</v>
      </c>
      <c r="AB124" s="127"/>
      <c r="AC124" s="127">
        <f>Y124/$Y$7*100</f>
        <v>94.196744515215855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4288</v>
      </c>
      <c r="V125" s="127">
        <v>4177</v>
      </c>
      <c r="W125" s="127">
        <v>4064</v>
      </c>
      <c r="X125" s="127">
        <v>4082</v>
      </c>
      <c r="Y125" s="127">
        <v>4268</v>
      </c>
      <c r="Z125" s="127"/>
      <c r="AA125" s="127" t="str">
        <f t="shared" si="4"/>
        <v>4,268</v>
      </c>
      <c r="AB125" s="127"/>
      <c r="AC125" s="127">
        <f>Y125/$Y$7*100</f>
        <v>11.617398878545375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19487</v>
      </c>
      <c r="V127" s="127">
        <v>19498</v>
      </c>
      <c r="W127" s="127">
        <v>19311</v>
      </c>
      <c r="X127" s="127">
        <v>19129</v>
      </c>
      <c r="Y127" s="127">
        <v>19291</v>
      </c>
      <c r="Z127" s="127"/>
      <c r="AA127" s="127" t="str">
        <f t="shared" si="4"/>
        <v>19,291</v>
      </c>
      <c r="AB127" s="127"/>
      <c r="AC127" s="127">
        <f>Y127/$Y$7*100</f>
        <v>52.509663019217157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16986</v>
      </c>
      <c r="V128" s="127">
        <v>17088</v>
      </c>
      <c r="W128" s="127">
        <v>17058</v>
      </c>
      <c r="X128" s="127">
        <v>17008</v>
      </c>
      <c r="Y128" s="127">
        <v>17447</v>
      </c>
      <c r="Z128" s="127"/>
      <c r="AA128" s="127" t="str">
        <f t="shared" si="4"/>
        <v>17,447</v>
      </c>
      <c r="AB128" s="127"/>
      <c r="AC128" s="127">
        <f>Y128/$Y$7*100</f>
        <v>47.490336980782835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1A9B39A4-49B8-4C64-A836-1B3517AD18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9310200F-051B-4DF4-BBDC-05F6C1F26D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82662149-01E8-4895-9882-7F370C2703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34C8D488-A471-46F6-90C0-26D3637750F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Loddon</v>
      </c>
      <c r="T1" s="127"/>
      <c r="U1" s="127"/>
      <c r="V1" s="127"/>
      <c r="W1" s="127"/>
      <c r="X1" s="127"/>
      <c r="Y1" s="127" t="str">
        <f>Y3</f>
        <v>8.38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149</v>
      </c>
      <c r="V3" s="127"/>
      <c r="W3" s="127"/>
      <c r="X3" s="127"/>
      <c r="Y3" s="127" t="s">
        <v>250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8.38'!$Y$3&amp;" "&amp;'Table 8.38'!$U$3&amp;", "&amp;'State data for spotlight'!$C$3&amp;", "&amp;'Table 8.38'!$Y$2</f>
        <v>Table 8.38 Loddon,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4994</v>
      </c>
      <c r="U4" s="129">
        <v>4955</v>
      </c>
      <c r="V4" s="129">
        <v>4920</v>
      </c>
      <c r="W4" s="129">
        <v>4796</v>
      </c>
      <c r="X4" s="129">
        <v>4538</v>
      </c>
      <c r="Y4" s="129">
        <v>5061</v>
      </c>
      <c r="Z4" s="127"/>
      <c r="AA4" s="127" t="str">
        <f>TEXT(Y4,"###,###")</f>
        <v>5,061</v>
      </c>
      <c r="AB4" s="127"/>
      <c r="AC4" s="127">
        <f t="shared" ref="AC4:AC9" si="0">Y4/X4-1</f>
        <v>0.11524900837373298</v>
      </c>
      <c r="AD4" s="127"/>
      <c r="AE4" s="127">
        <f>Y4/T4-1</f>
        <v>1.3416099319182972E-2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2689</v>
      </c>
      <c r="U5" s="129">
        <v>2682</v>
      </c>
      <c r="V5" s="129">
        <v>2595</v>
      </c>
      <c r="W5" s="129">
        <v>2541</v>
      </c>
      <c r="X5" s="129">
        <v>2370</v>
      </c>
      <c r="Y5" s="129">
        <v>2615</v>
      </c>
      <c r="Z5" s="127"/>
      <c r="AA5" s="127" t="str">
        <f>TEXT(Y5,"###,###")</f>
        <v>2,615</v>
      </c>
      <c r="AB5" s="127"/>
      <c r="AC5" s="127">
        <f t="shared" si="0"/>
        <v>0.1033755274261603</v>
      </c>
      <c r="AD5" s="127"/>
      <c r="AE5" s="127">
        <f t="shared" ref="AE5:AE9" si="1">Y5/T5-1</f>
        <v>-2.7519523986612171E-2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2303</v>
      </c>
      <c r="U6" s="129">
        <v>2274</v>
      </c>
      <c r="V6" s="129">
        <v>2331</v>
      </c>
      <c r="W6" s="129">
        <v>2261</v>
      </c>
      <c r="X6" s="129">
        <v>2171</v>
      </c>
      <c r="Y6" s="129">
        <v>2446</v>
      </c>
      <c r="Z6" s="127"/>
      <c r="AA6" s="127" t="str">
        <f>TEXT(Y6,"###,###")</f>
        <v>2,446</v>
      </c>
      <c r="AB6" s="127"/>
      <c r="AC6" s="127">
        <f t="shared" si="0"/>
        <v>0.12666973744818066</v>
      </c>
      <c r="AD6" s="127"/>
      <c r="AE6" s="127">
        <f t="shared" si="1"/>
        <v>6.2092922275293061E-2</v>
      </c>
      <c r="AF6" s="127"/>
    </row>
    <row r="7" spans="1:32" ht="16.5" customHeight="1" thickBot="1" x14ac:dyDescent="0.3">
      <c r="A7" s="46" t="str">
        <f>"QUICK STATS for "&amp;'Table 8.38'!Y2&amp;"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3402</v>
      </c>
      <c r="U7" s="129">
        <v>3428</v>
      </c>
      <c r="V7" s="129">
        <v>3413</v>
      </c>
      <c r="W7" s="129">
        <v>3354</v>
      </c>
      <c r="X7" s="129">
        <v>3226</v>
      </c>
      <c r="Y7" s="129">
        <v>3495</v>
      </c>
      <c r="Z7" s="127"/>
      <c r="AA7" s="127" t="str">
        <f>TEXT(Y7,"###,###")</f>
        <v>3,495</v>
      </c>
      <c r="AB7" s="127"/>
      <c r="AC7" s="127">
        <f t="shared" si="0"/>
        <v>8.3384996900186081E-2</v>
      </c>
      <c r="AD7" s="127"/>
      <c r="AE7" s="127">
        <f t="shared" si="1"/>
        <v>2.733686067019403E-2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5,061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8.38'!AA7</f>
        <v>3,495</v>
      </c>
      <c r="P8" s="51"/>
      <c r="S8" s="127" t="s">
        <v>96</v>
      </c>
      <c r="T8" s="127">
        <v>26187.54</v>
      </c>
      <c r="U8" s="127">
        <v>27914.9</v>
      </c>
      <c r="V8" s="127">
        <v>27515.71</v>
      </c>
      <c r="W8" s="127">
        <v>29998.52</v>
      </c>
      <c r="X8" s="127">
        <v>31322</v>
      </c>
      <c r="Y8" s="127">
        <v>31533</v>
      </c>
      <c r="Z8" s="127"/>
      <c r="AA8" s="127" t="str">
        <f>TEXT(Y8,"$###,###")</f>
        <v>$31,533</v>
      </c>
      <c r="AB8" s="127"/>
      <c r="AC8" s="127">
        <f t="shared" si="0"/>
        <v>6.7364791520336809E-3</v>
      </c>
      <c r="AD8" s="127"/>
      <c r="AE8" s="127">
        <f t="shared" si="1"/>
        <v>0.20412226577983272</v>
      </c>
      <c r="AF8" s="127"/>
    </row>
    <row r="9" spans="1:32" x14ac:dyDescent="0.25">
      <c r="A9" s="55" t="s">
        <v>17</v>
      </c>
      <c r="B9" s="56"/>
      <c r="C9" s="57"/>
      <c r="D9" s="58">
        <f>'Table 8.38'!AC104</f>
        <v>59.197786998616877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53.619456366237486</v>
      </c>
      <c r="P9" s="59" t="s">
        <v>97</v>
      </c>
      <c r="S9" s="127" t="s">
        <v>9</v>
      </c>
      <c r="T9" s="127">
        <v>111085948</v>
      </c>
      <c r="U9" s="127">
        <v>120151127</v>
      </c>
      <c r="V9" s="127">
        <v>123084122</v>
      </c>
      <c r="W9" s="127">
        <v>124580125</v>
      </c>
      <c r="X9" s="127">
        <v>114402239</v>
      </c>
      <c r="Y9" s="127">
        <v>142593156</v>
      </c>
      <c r="Z9" s="127"/>
      <c r="AA9" s="127" t="str">
        <f>TEXT(Y9/1000000,"$#,###.0")&amp;" mil"</f>
        <v>$142.6 mil</v>
      </c>
      <c r="AB9" s="127"/>
      <c r="AC9" s="127">
        <f t="shared" si="0"/>
        <v>0.24641927681153164</v>
      </c>
      <c r="AD9" s="127"/>
      <c r="AE9" s="127">
        <f t="shared" si="1"/>
        <v>0.28362910491613214</v>
      </c>
      <c r="AF9" s="127"/>
    </row>
    <row r="10" spans="1:32" x14ac:dyDescent="0.25">
      <c r="A10" s="55" t="s">
        <v>20</v>
      </c>
      <c r="B10" s="56"/>
      <c r="C10" s="57"/>
      <c r="D10" s="58">
        <f>'Table 8.38'!AC105</f>
        <v>19.423038925113616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46.380543633762514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77.482117310443485</v>
      </c>
      <c r="P11" s="59" t="s">
        <v>97</v>
      </c>
      <c r="S11" s="127" t="s">
        <v>32</v>
      </c>
      <c r="T11" s="129">
        <v>3625</v>
      </c>
      <c r="U11" s="129">
        <v>3617</v>
      </c>
      <c r="V11" s="129">
        <v>3605</v>
      </c>
      <c r="W11" s="129">
        <v>3526</v>
      </c>
      <c r="X11" s="129">
        <v>3370</v>
      </c>
      <c r="Y11" s="129">
        <v>3786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8.38'!AC108</f>
        <v>19.778699861687414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36.480686695278969</v>
      </c>
      <c r="P12" s="59" t="s">
        <v>97</v>
      </c>
      <c r="S12" s="127" t="s">
        <v>33</v>
      </c>
      <c r="T12" s="129">
        <v>1368</v>
      </c>
      <c r="U12" s="129">
        <v>1343</v>
      </c>
      <c r="V12" s="129">
        <v>1316</v>
      </c>
      <c r="W12" s="129">
        <v>1270</v>
      </c>
      <c r="X12" s="129">
        <v>1171</v>
      </c>
      <c r="Y12" s="129">
        <v>1275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8.38'!AC109</f>
        <v>15.135348745307251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8.38'!AA118</f>
        <v>46.5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8.38'!AC110</f>
        <v>22.050978067575578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15.107296137339056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8.38'!AC111</f>
        <v>21.655799249160246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84.892703862660952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796</v>
      </c>
      <c r="Z15" s="127"/>
      <c r="AA15" s="130">
        <f t="shared" ref="AA15:AA34" si="2">IF(Y15="np",0,Y15/$Y$34)</f>
        <v>0.15728116972930251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31</v>
      </c>
      <c r="Z16" s="127"/>
      <c r="AA16" s="130">
        <f t="shared" si="2"/>
        <v>6.1252716854376605E-3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357</v>
      </c>
      <c r="Z17" s="127"/>
      <c r="AA17" s="130">
        <f t="shared" si="2"/>
        <v>7.0539419087136929E-2</v>
      </c>
      <c r="AB17" s="127"/>
      <c r="AC17" s="127"/>
      <c r="AD17" s="127"/>
      <c r="AE17" s="127"/>
      <c r="AF17" s="127"/>
    </row>
    <row r="18" spans="1:32" x14ac:dyDescent="0.25">
      <c r="A18" s="85" t="str">
        <f>'Table 8.38'!$S$1&amp;" ("&amp;'Table 8.38'!$T$2&amp;" to "&amp;'Table 8.38'!$Y$2&amp;")"</f>
        <v>Loddon (2011-12 to 2016-17)</v>
      </c>
      <c r="B18" s="85"/>
      <c r="C18" s="85"/>
      <c r="D18" s="85"/>
      <c r="E18" s="85"/>
      <c r="F18" s="85"/>
      <c r="G18" s="85" t="str">
        <f>'Table 8.38'!$S$1&amp;" ("&amp;'Table 8.38'!$T$2&amp;" to "&amp;'Table 8.38'!$Y$2&amp;")"</f>
        <v>Loddon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25</v>
      </c>
      <c r="Z18" s="127"/>
      <c r="AA18" s="130">
        <f t="shared" si="2"/>
        <v>4.9397352301916615E-3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180</v>
      </c>
      <c r="Z19" s="127"/>
      <c r="AA19" s="130">
        <f t="shared" si="2"/>
        <v>3.5566093657379963E-2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148</v>
      </c>
      <c r="Z20" s="127"/>
      <c r="AA20" s="130">
        <f t="shared" si="2"/>
        <v>2.9243232562734638E-2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304</v>
      </c>
      <c r="Z21" s="127"/>
      <c r="AA21" s="130">
        <f t="shared" si="2"/>
        <v>6.0067180399130608E-2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171</v>
      </c>
      <c r="Z22" s="127"/>
      <c r="AA22" s="130">
        <f t="shared" si="2"/>
        <v>3.3787788974510964E-2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184</v>
      </c>
      <c r="Z23" s="127"/>
      <c r="AA23" s="130">
        <f t="shared" si="2"/>
        <v>3.6356451294210633E-2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21</v>
      </c>
      <c r="Z24" s="127"/>
      <c r="AA24" s="130">
        <f t="shared" si="2"/>
        <v>4.1493775933609959E-3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103</v>
      </c>
      <c r="Z25" s="127"/>
      <c r="AA25" s="130">
        <f t="shared" si="2"/>
        <v>2.0351709148389647E-2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41</v>
      </c>
      <c r="Z26" s="127"/>
      <c r="AA26" s="130">
        <f t="shared" si="2"/>
        <v>8.1011657775143259E-3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104</v>
      </c>
      <c r="Z27" s="127"/>
      <c r="AA27" s="130">
        <f t="shared" si="2"/>
        <v>2.0549298557597313E-2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218</v>
      </c>
      <c r="Z28" s="127"/>
      <c r="AA28" s="130">
        <f t="shared" si="2"/>
        <v>4.307449120727129E-2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313</v>
      </c>
      <c r="Z29" s="127"/>
      <c r="AA29" s="130">
        <f t="shared" si="2"/>
        <v>6.1845485081999607E-2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320</v>
      </c>
      <c r="Z30" s="127"/>
      <c r="AA30" s="130">
        <f t="shared" si="2"/>
        <v>6.3228610946453268E-2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8.38'!Y2&amp;")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511</v>
      </c>
      <c r="Z31" s="127"/>
      <c r="AA31" s="130">
        <f t="shared" si="2"/>
        <v>0.10096818810511757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66</v>
      </c>
      <c r="Z32" s="127"/>
      <c r="AA32" s="130">
        <f t="shared" si="2"/>
        <v>1.3040901007705987E-2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73</v>
      </c>
      <c r="Z33" s="127"/>
      <c r="AA33" s="130">
        <f t="shared" si="2"/>
        <v>1.4424026872159653E-2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5061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2934</v>
      </c>
      <c r="U37" s="127">
        <v>2976</v>
      </c>
      <c r="V37" s="127">
        <v>2923</v>
      </c>
      <c r="W37" s="127">
        <v>2890</v>
      </c>
      <c r="X37" s="127">
        <v>2813</v>
      </c>
      <c r="Y37" s="127">
        <v>2967</v>
      </c>
      <c r="Z37" s="127"/>
      <c r="AA37" s="127" t="str">
        <f>TEXT(Y37,"###,###")</f>
        <v>2,967</v>
      </c>
      <c r="AB37" s="127"/>
      <c r="AC37" s="127">
        <f>Y37/X37-1</f>
        <v>5.4745822964806345E-2</v>
      </c>
      <c r="AD37" s="127"/>
      <c r="AE37" s="127">
        <f>Y37/T37-1</f>
        <v>1.1247443762781195E-2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468</v>
      </c>
      <c r="U38" s="127">
        <v>452</v>
      </c>
      <c r="V38" s="127">
        <v>488</v>
      </c>
      <c r="W38" s="127">
        <v>461</v>
      </c>
      <c r="X38" s="127">
        <v>412</v>
      </c>
      <c r="Y38" s="127">
        <v>528</v>
      </c>
      <c r="Z38" s="127"/>
      <c r="AA38" s="127" t="str">
        <f>TEXT(Y38,"###,###")</f>
        <v>528</v>
      </c>
      <c r="AB38" s="127"/>
      <c r="AC38" s="127">
        <f>Y38/X38-1</f>
        <v>0.28155339805825252</v>
      </c>
      <c r="AD38" s="127"/>
      <c r="AE38" s="127">
        <f>Y38/T38-1</f>
        <v>0.12820512820512819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3402</v>
      </c>
      <c r="U40" s="127">
        <v>3428</v>
      </c>
      <c r="V40" s="127">
        <v>3411</v>
      </c>
      <c r="W40" s="127">
        <v>3351</v>
      </c>
      <c r="X40" s="127">
        <v>3225</v>
      </c>
      <c r="Y40" s="127">
        <v>3495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84.892703862660952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15.107296137339056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5</v>
      </c>
      <c r="Y44" s="129">
        <v>10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44</v>
      </c>
      <c r="Y45" s="129">
        <v>44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134</v>
      </c>
      <c r="Y46" s="129">
        <v>132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182</v>
      </c>
      <c r="Y47" s="129">
        <v>209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199</v>
      </c>
      <c r="Y48" s="129">
        <v>227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8.38'!S1&amp;" ("&amp;'Table 8.38'!Y2&amp;") *"</f>
        <v>Number of jobs by age and sex of job holders in Loddon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175</v>
      </c>
      <c r="Y49" s="129">
        <v>214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189</v>
      </c>
      <c r="Y50" s="129">
        <v>175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190</v>
      </c>
      <c r="Y51" s="129">
        <v>220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217</v>
      </c>
      <c r="Y52" s="129">
        <v>257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231</v>
      </c>
      <c r="Y53" s="129">
        <v>232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299</v>
      </c>
      <c r="Y54" s="129">
        <v>327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221</v>
      </c>
      <c r="Y55" s="129">
        <v>248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144</v>
      </c>
      <c r="Y56" s="129">
        <v>153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75</v>
      </c>
      <c r="Y57" s="129">
        <v>88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44</v>
      </c>
      <c r="Y58" s="129">
        <v>43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20</v>
      </c>
      <c r="Y59" s="129">
        <v>26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7</v>
      </c>
      <c r="Y60" s="129">
        <v>10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2369</v>
      </c>
      <c r="Y61" s="129">
        <v>2615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4</v>
      </c>
      <c r="Y63" s="129">
        <v>8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8.38'!S1&amp;" ("&amp;'Table 8.38'!Y2&amp;") *"</f>
        <v>Number of employed persons per occupation of main job by sex in Loddon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55</v>
      </c>
      <c r="Y64" s="129">
        <v>58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107</v>
      </c>
      <c r="Y65" s="129">
        <v>137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159</v>
      </c>
      <c r="Y66" s="129">
        <v>198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143</v>
      </c>
      <c r="Y67" s="129">
        <v>163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157</v>
      </c>
      <c r="Y68" s="129">
        <v>174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161</v>
      </c>
      <c r="Y69" s="129">
        <v>179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219</v>
      </c>
      <c r="Y70" s="129">
        <v>233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222</v>
      </c>
      <c r="Y71" s="129">
        <v>246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270</v>
      </c>
      <c r="Y72" s="129">
        <v>272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270</v>
      </c>
      <c r="Y73" s="129">
        <v>313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206</v>
      </c>
      <c r="Y74" s="129">
        <v>235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106</v>
      </c>
      <c r="Y75" s="129">
        <v>128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39</v>
      </c>
      <c r="Y76" s="129">
        <v>46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22</v>
      </c>
      <c r="Y77" s="129">
        <v>23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20</v>
      </c>
      <c r="Y78" s="129">
        <v>18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14</v>
      </c>
      <c r="Y79" s="129">
        <v>15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2167</v>
      </c>
      <c r="Y80" s="129">
        <v>2446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8.38'!S1</f>
        <v>Loddon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185</v>
      </c>
      <c r="Y83" s="129">
        <v>204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85</v>
      </c>
      <c r="Y84" s="129">
        <v>85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8.38'!AA4</f>
        <v>5,061</v>
      </c>
      <c r="D85" s="99">
        <f>'Table 8.38'!AC4</f>
        <v>0.11524900837373298</v>
      </c>
      <c r="E85" s="100">
        <f>'Table 8.38'!AC4</f>
        <v>0.11524900837373298</v>
      </c>
      <c r="F85" s="99">
        <f>'Table 8.38'!AE4</f>
        <v>1.3416099319182972E-2</v>
      </c>
      <c r="G85" s="100">
        <f>'Table 8.38'!AE4</f>
        <v>1.3416099319182972E-2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190</v>
      </c>
      <c r="Y85" s="129">
        <v>178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8.38'!AA5</f>
        <v>2,615</v>
      </c>
      <c r="D86" s="99">
        <f>'Table 8.38'!AC5</f>
        <v>0.1033755274261603</v>
      </c>
      <c r="E86" s="100">
        <f>'Table 8.38'!AC5</f>
        <v>0.1033755274261603</v>
      </c>
      <c r="F86" s="99">
        <f>'Table 8.38'!AE5</f>
        <v>-2.7519523986612171E-2</v>
      </c>
      <c r="G86" s="100">
        <f>'Table 8.38'!AE5</f>
        <v>-2.7519523986612171E-2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54</v>
      </c>
      <c r="Y86" s="129">
        <v>66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8.38'!AA6</f>
        <v>2,446</v>
      </c>
      <c r="D87" s="99">
        <f>'Table 8.38'!AC6</f>
        <v>0.12666973744818066</v>
      </c>
      <c r="E87" s="100">
        <f>'Table 8.38'!AC6</f>
        <v>0.12666973744818066</v>
      </c>
      <c r="F87" s="99">
        <f>'Table 8.38'!AE6</f>
        <v>6.2092922275293061E-2</v>
      </c>
      <c r="G87" s="100">
        <f>'Table 8.38'!AE6</f>
        <v>6.2092922275293061E-2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43</v>
      </c>
      <c r="Y87" s="129">
        <v>45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8.38'!AA7</f>
        <v>3,495</v>
      </c>
      <c r="D88" s="99">
        <f>'Table 8.38'!AC7</f>
        <v>8.3384996900186081E-2</v>
      </c>
      <c r="E88" s="100">
        <f>'Table 8.38'!AC7</f>
        <v>8.3384996900186081E-2</v>
      </c>
      <c r="F88" s="99">
        <f>'Table 8.38'!AE7</f>
        <v>2.733686067019403E-2</v>
      </c>
      <c r="G88" s="100">
        <f>'Table 8.38'!AE7</f>
        <v>2.733686067019403E-2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43</v>
      </c>
      <c r="Y88" s="129">
        <v>39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8.38'!AA37</f>
        <v>2,967</v>
      </c>
      <c r="D89" s="99">
        <f>'Table 8.38'!AC37</f>
        <v>5.4745822964806345E-2</v>
      </c>
      <c r="E89" s="100">
        <f>'Table 8.38'!AC37</f>
        <v>5.4745822964806345E-2</v>
      </c>
      <c r="F89" s="99">
        <f>'Table 8.38'!AE37</f>
        <v>1.1247443762781195E-2</v>
      </c>
      <c r="G89" s="100">
        <f>'Table 8.38'!AE37</f>
        <v>1.1247443762781195E-2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174</v>
      </c>
      <c r="Y89" s="129">
        <v>191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8.38'!AA38</f>
        <v>528</v>
      </c>
      <c r="D90" s="99">
        <f>'Table 8.38'!AC38</f>
        <v>0.28155339805825252</v>
      </c>
      <c r="E90" s="100">
        <f>'Table 8.38'!AC38</f>
        <v>0.28155339805825252</v>
      </c>
      <c r="F90" s="99">
        <f>'Table 8.38'!AE38</f>
        <v>0.12820512820512819</v>
      </c>
      <c r="G90" s="100">
        <f>'Table 8.38'!AE38</f>
        <v>0.12820512820512819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319</v>
      </c>
      <c r="Y90" s="129">
        <v>344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8.38'!AA114</f>
        <v>218</v>
      </c>
      <c r="D91" s="99">
        <f>'Table 8.38'!AC114</f>
        <v>0.22471910112359561</v>
      </c>
      <c r="E91" s="100">
        <f>'Table 8.38'!AC114</f>
        <v>0.22471910112359561</v>
      </c>
      <c r="F91" s="99">
        <f>'Table 8.38'!AE114</f>
        <v>0</v>
      </c>
      <c r="G91" s="100">
        <f>'Table 8.38'!AE114</f>
        <v>0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1730</v>
      </c>
      <c r="Y91" s="129">
        <v>1874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8.38'!AA115</f>
        <v>310</v>
      </c>
      <c r="D92" s="99">
        <f>'Table 8.38'!AC115</f>
        <v>0.28630705394190881</v>
      </c>
      <c r="E92" s="100">
        <f>'Table 8.38'!AC115</f>
        <v>0.28630705394190881</v>
      </c>
      <c r="F92" s="99">
        <f>'Table 8.38'!AE115</f>
        <v>0.2449799196787148</v>
      </c>
      <c r="G92" s="100">
        <f>'Table 8.38'!AE115</f>
        <v>0.2449799196787148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8.38'!AA8</f>
        <v>$31,533</v>
      </c>
      <c r="D93" s="99">
        <f>'Table 8.38'!AC8</f>
        <v>6.7364791520336809E-3</v>
      </c>
      <c r="E93" s="100">
        <f>'Table 8.38'!AC8</f>
        <v>6.7364791520336809E-3</v>
      </c>
      <c r="F93" s="99">
        <f>'Table 8.38'!AE8</f>
        <v>0.20412226577983272</v>
      </c>
      <c r="G93" s="100">
        <f>'Table 8.38'!AE8</f>
        <v>0.20412226577983272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92</v>
      </c>
      <c r="Y93" s="129">
        <v>121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8.38'!AA9</f>
        <v>$142.6 mil</v>
      </c>
      <c r="D94" s="99">
        <f>'Table 8.38'!AC9</f>
        <v>0.24641927681153164</v>
      </c>
      <c r="E94" s="100">
        <f>'Table 8.38'!AC9</f>
        <v>0.24641927681153164</v>
      </c>
      <c r="F94" s="99">
        <f>'Table 8.38'!AE9</f>
        <v>0.28362910491613214</v>
      </c>
      <c r="G94" s="100">
        <f>'Table 8.38'!AE9</f>
        <v>0.28362910491613214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261</v>
      </c>
      <c r="Y94" s="129">
        <v>269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39</v>
      </c>
      <c r="Y95" s="129">
        <v>41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186</v>
      </c>
      <c r="Y96" s="129">
        <v>218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201</v>
      </c>
      <c r="Y97" s="129">
        <v>220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94</v>
      </c>
      <c r="Y98" s="129">
        <v>115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24</v>
      </c>
      <c r="Y99" s="129">
        <v>27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171</v>
      </c>
      <c r="Y100" s="129">
        <v>170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1497</v>
      </c>
      <c r="Y101" s="129">
        <v>1621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2549</v>
      </c>
      <c r="Y104" s="127">
        <v>2996</v>
      </c>
      <c r="Z104" s="127"/>
      <c r="AA104" s="127" t="str">
        <f>TEXT(Y104,"###,###")</f>
        <v>2,996</v>
      </c>
      <c r="AB104" s="127"/>
      <c r="AC104" s="127">
        <f>Y104/($Y$4)*100</f>
        <v>59.197786998616877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875</v>
      </c>
      <c r="Y105" s="127">
        <v>983</v>
      </c>
      <c r="Z105" s="127"/>
      <c r="AA105" s="127" t="str">
        <f>TEXT(Y105,"###,###")</f>
        <v>983</v>
      </c>
      <c r="AB105" s="127"/>
      <c r="AC105" s="127">
        <f>Y105/($Y$4)*100</f>
        <v>19.423038925113616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3424</v>
      </c>
      <c r="Y106" s="127">
        <v>3979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847</v>
      </c>
      <c r="Y108" s="127">
        <v>1001</v>
      </c>
      <c r="Z108" s="127"/>
      <c r="AA108" s="127" t="str">
        <f>TEXT(Y108,"###,###")</f>
        <v>1,001</v>
      </c>
      <c r="AB108" s="127"/>
      <c r="AC108" s="127">
        <f>Y108/($Y$4)*100</f>
        <v>19.778699861687414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617</v>
      </c>
      <c r="Y109" s="127">
        <v>766</v>
      </c>
      <c r="Z109" s="127"/>
      <c r="AA109" s="127" t="str">
        <f>TEXT(Y109,"###,###")</f>
        <v>766</v>
      </c>
      <c r="AB109" s="127"/>
      <c r="AC109" s="127">
        <f t="shared" ref="AC109:AC111" si="3">Y109/($Y$4)*100</f>
        <v>15.135348745307251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984</v>
      </c>
      <c r="Y110" s="127">
        <v>1116</v>
      </c>
      <c r="Z110" s="127"/>
      <c r="AA110" s="127" t="str">
        <f>TEXT(Y110,"###,###")</f>
        <v>1,116</v>
      </c>
      <c r="AB110" s="127"/>
      <c r="AC110" s="127">
        <f t="shared" si="3"/>
        <v>22.050978067575578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973</v>
      </c>
      <c r="Y111" s="127">
        <v>1096</v>
      </c>
      <c r="Z111" s="127"/>
      <c r="AA111" s="127" t="str">
        <f>TEXT(Y111,"###,###")</f>
        <v>1,096</v>
      </c>
      <c r="AB111" s="127"/>
      <c r="AC111" s="127">
        <f t="shared" si="3"/>
        <v>21.655799249160246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4538</v>
      </c>
      <c r="Y112" s="127">
        <v>5061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218</v>
      </c>
      <c r="U114" s="127">
        <v>210</v>
      </c>
      <c r="V114" s="127">
        <v>211</v>
      </c>
      <c r="W114" s="127">
        <v>202</v>
      </c>
      <c r="X114" s="127">
        <v>178</v>
      </c>
      <c r="Y114" s="127">
        <v>218</v>
      </c>
      <c r="Z114" s="127"/>
      <c r="AA114" s="127" t="str">
        <f>TEXT(Y114,"###,###")</f>
        <v>218</v>
      </c>
      <c r="AB114" s="127"/>
      <c r="AC114" s="127">
        <f>Y114/X114-1</f>
        <v>0.22471910112359561</v>
      </c>
      <c r="AD114" s="127"/>
      <c r="AE114" s="127">
        <f>Y114/T114-1</f>
        <v>0</v>
      </c>
      <c r="AF114" s="127"/>
    </row>
    <row r="115" spans="19:32" x14ac:dyDescent="0.25">
      <c r="S115" s="127" t="s">
        <v>104</v>
      </c>
      <c r="T115" s="127">
        <v>249</v>
      </c>
      <c r="U115" s="127">
        <v>238</v>
      </c>
      <c r="V115" s="127">
        <v>282</v>
      </c>
      <c r="W115" s="127">
        <v>257</v>
      </c>
      <c r="X115" s="127">
        <v>241</v>
      </c>
      <c r="Y115" s="127">
        <v>310</v>
      </c>
      <c r="Z115" s="127"/>
      <c r="AA115" s="127" t="str">
        <f>TEXT(Y115,"###,###")</f>
        <v>310</v>
      </c>
      <c r="AB115" s="127"/>
      <c r="AC115" s="127">
        <f>Y115/X115-1</f>
        <v>0.28630705394190881</v>
      </c>
      <c r="AD115" s="127"/>
      <c r="AE115" s="127">
        <f>Y115/T115-1</f>
        <v>0.2449799196787148</v>
      </c>
      <c r="AF115" s="127"/>
    </row>
    <row r="116" spans="19:32" x14ac:dyDescent="0.25">
      <c r="S116" s="127" t="s">
        <v>56</v>
      </c>
      <c r="T116" s="127">
        <v>467</v>
      </c>
      <c r="U116" s="127">
        <v>448</v>
      </c>
      <c r="V116" s="127">
        <v>493</v>
      </c>
      <c r="W116" s="127">
        <v>459</v>
      </c>
      <c r="X116" s="127">
        <v>419</v>
      </c>
      <c r="Y116" s="127">
        <v>528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48.26</v>
      </c>
      <c r="V118" s="127">
        <v>44.16</v>
      </c>
      <c r="W118" s="127">
        <v>46.34</v>
      </c>
      <c r="X118" s="127">
        <v>45.22</v>
      </c>
      <c r="Y118" s="127">
        <v>46.52</v>
      </c>
      <c r="Z118" s="127"/>
      <c r="AA118" s="127" t="str">
        <f>TEXT(Y118,"##.0")</f>
        <v>46.5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2082</v>
      </c>
      <c r="V120" s="127">
        <v>2097</v>
      </c>
      <c r="W120" s="127">
        <v>2078</v>
      </c>
      <c r="X120" s="127">
        <v>2057</v>
      </c>
      <c r="Y120" s="127">
        <v>2220</v>
      </c>
      <c r="Z120" s="127"/>
      <c r="AA120" s="127" t="str">
        <f>TEXT(Y120,"###,###")</f>
        <v>2,220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814</v>
      </c>
      <c r="V121" s="127">
        <v>811</v>
      </c>
      <c r="W121" s="127">
        <v>785</v>
      </c>
      <c r="X121" s="127">
        <v>709</v>
      </c>
      <c r="Y121" s="127">
        <v>787</v>
      </c>
      <c r="Z121" s="127"/>
      <c r="AA121" s="127" t="str">
        <f t="shared" ref="AA121:AA128" si="4">TEXT(Y121,"###,###")</f>
        <v>787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527</v>
      </c>
      <c r="V122" s="127">
        <v>503</v>
      </c>
      <c r="W122" s="127">
        <v>484</v>
      </c>
      <c r="X122" s="127">
        <v>455</v>
      </c>
      <c r="Y122" s="127">
        <v>488</v>
      </c>
      <c r="Z122" s="127"/>
      <c r="AA122" s="127" t="str">
        <f t="shared" si="4"/>
        <v>488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2609</v>
      </c>
      <c r="V124" s="127">
        <v>2600</v>
      </c>
      <c r="W124" s="127">
        <v>2562</v>
      </c>
      <c r="X124" s="127">
        <v>2512</v>
      </c>
      <c r="Y124" s="127">
        <v>2708</v>
      </c>
      <c r="Z124" s="127"/>
      <c r="AA124" s="127" t="str">
        <f t="shared" si="4"/>
        <v>2,708</v>
      </c>
      <c r="AB124" s="127"/>
      <c r="AC124" s="127">
        <f>Y124/$Y$7*100</f>
        <v>77.482117310443485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1341</v>
      </c>
      <c r="V125" s="127">
        <v>1314</v>
      </c>
      <c r="W125" s="127">
        <v>1269</v>
      </c>
      <c r="X125" s="127">
        <v>1164</v>
      </c>
      <c r="Y125" s="127">
        <v>1275</v>
      </c>
      <c r="Z125" s="127"/>
      <c r="AA125" s="127" t="str">
        <f t="shared" si="4"/>
        <v>1,275</v>
      </c>
      <c r="AB125" s="127"/>
      <c r="AC125" s="127">
        <f>Y125/$Y$7*100</f>
        <v>36.480686695278969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1870</v>
      </c>
      <c r="V127" s="127">
        <v>1856</v>
      </c>
      <c r="W127" s="127">
        <v>1827</v>
      </c>
      <c r="X127" s="127">
        <v>1730</v>
      </c>
      <c r="Y127" s="127">
        <v>1874</v>
      </c>
      <c r="Z127" s="127"/>
      <c r="AA127" s="127" t="str">
        <f t="shared" si="4"/>
        <v>1,874</v>
      </c>
      <c r="AB127" s="127"/>
      <c r="AC127" s="127">
        <f>Y127/$Y$7*100</f>
        <v>53.619456366237486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1553</v>
      </c>
      <c r="V128" s="127">
        <v>1555</v>
      </c>
      <c r="W128" s="127">
        <v>1528</v>
      </c>
      <c r="X128" s="127">
        <v>1496</v>
      </c>
      <c r="Y128" s="127">
        <v>1621</v>
      </c>
      <c r="Z128" s="127"/>
      <c r="AA128" s="127" t="str">
        <f t="shared" si="4"/>
        <v>1,621</v>
      </c>
      <c r="AB128" s="127"/>
      <c r="AC128" s="127">
        <f>Y128/$Y$7*100</f>
        <v>46.380543633762514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330F1279-BB3C-48D2-9ACC-2F5E6DD90D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D7807702-54A4-450F-897E-30CC9E2CD9C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D3B0C904-CC0E-45C2-B258-EF2064B305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B7E221C8-455A-4630-A97F-6B363A979A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Ballarat</v>
      </c>
      <c r="T1" s="127"/>
      <c r="U1" s="127"/>
      <c r="V1" s="127"/>
      <c r="W1" s="127"/>
      <c r="X1" s="127"/>
      <c r="Y1" s="127" t="str">
        <f>Y3</f>
        <v>8.3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115</v>
      </c>
      <c r="V3" s="127"/>
      <c r="W3" s="127"/>
      <c r="X3" s="127"/>
      <c r="Y3" s="127" t="s">
        <v>218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8.3'!$Y$3&amp;" "&amp;'Table 8.3'!$U$3&amp;", "&amp;'State data for spotlight'!$C$3&amp;", "&amp;'Table 8.3'!$Y$2</f>
        <v>Table 8.3 Ballarat,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69553</v>
      </c>
      <c r="U4" s="129">
        <v>69169</v>
      </c>
      <c r="V4" s="129">
        <v>70375</v>
      </c>
      <c r="W4" s="129">
        <v>71048</v>
      </c>
      <c r="X4" s="129">
        <v>71700</v>
      </c>
      <c r="Y4" s="129">
        <v>75250</v>
      </c>
      <c r="Z4" s="127"/>
      <c r="AA4" s="127" t="str">
        <f>TEXT(Y4,"###,###")</f>
        <v>75,250</v>
      </c>
      <c r="AB4" s="127"/>
      <c r="AC4" s="127">
        <f t="shared" ref="AC4:AC9" si="0">Y4/X4-1</f>
        <v>4.9511854951185486E-2</v>
      </c>
      <c r="AD4" s="127"/>
      <c r="AE4" s="127">
        <f>Y4/T4-1</f>
        <v>8.1908760226014676E-2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35248</v>
      </c>
      <c r="U5" s="129">
        <v>34726</v>
      </c>
      <c r="V5" s="129">
        <v>35323</v>
      </c>
      <c r="W5" s="129">
        <v>35349</v>
      </c>
      <c r="X5" s="129">
        <v>35688</v>
      </c>
      <c r="Y5" s="129">
        <v>37375</v>
      </c>
      <c r="Z5" s="127"/>
      <c r="AA5" s="127" t="str">
        <f>TEXT(Y5,"###,###")</f>
        <v>37,375</v>
      </c>
      <c r="AB5" s="127"/>
      <c r="AC5" s="127">
        <f t="shared" si="0"/>
        <v>4.727079130239864E-2</v>
      </c>
      <c r="AD5" s="127"/>
      <c r="AE5" s="127">
        <f t="shared" ref="AE5:AE9" si="1">Y5/T5-1</f>
        <v>6.0343849296413898E-2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34305</v>
      </c>
      <c r="U6" s="129">
        <v>34442</v>
      </c>
      <c r="V6" s="129">
        <v>35052</v>
      </c>
      <c r="W6" s="129">
        <v>35699</v>
      </c>
      <c r="X6" s="129">
        <v>36012</v>
      </c>
      <c r="Y6" s="129">
        <v>37875</v>
      </c>
      <c r="Z6" s="127"/>
      <c r="AA6" s="127" t="str">
        <f>TEXT(Y6,"###,###")</f>
        <v>37,875</v>
      </c>
      <c r="AB6" s="127"/>
      <c r="AC6" s="127">
        <f t="shared" si="0"/>
        <v>5.1732755748084003E-2</v>
      </c>
      <c r="AD6" s="127"/>
      <c r="AE6" s="127">
        <f t="shared" si="1"/>
        <v>0.10406646261477914</v>
      </c>
      <c r="AF6" s="127"/>
    </row>
    <row r="7" spans="1:32" ht="16.5" customHeight="1" thickBot="1" x14ac:dyDescent="0.3">
      <c r="A7" s="46" t="str">
        <f>"QUICK STATS for "&amp;'Table 8.3'!Y2&amp;"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50056</v>
      </c>
      <c r="U7" s="129">
        <v>50442</v>
      </c>
      <c r="V7" s="129">
        <v>50910</v>
      </c>
      <c r="W7" s="129">
        <v>51310</v>
      </c>
      <c r="X7" s="129">
        <v>52140</v>
      </c>
      <c r="Y7" s="129">
        <v>53638</v>
      </c>
      <c r="Z7" s="127"/>
      <c r="AA7" s="127" t="str">
        <f>TEXT(Y7,"###,###")</f>
        <v>53,638</v>
      </c>
      <c r="AB7" s="127"/>
      <c r="AC7" s="127">
        <f t="shared" si="0"/>
        <v>2.8730341388569336E-2</v>
      </c>
      <c r="AD7" s="127"/>
      <c r="AE7" s="127">
        <f t="shared" si="1"/>
        <v>7.1559852964679482E-2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75,250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8.3'!AA7</f>
        <v>53,638</v>
      </c>
      <c r="P8" s="51"/>
      <c r="S8" s="127" t="s">
        <v>96</v>
      </c>
      <c r="T8" s="127">
        <v>34438</v>
      </c>
      <c r="U8" s="127">
        <v>34802</v>
      </c>
      <c r="V8" s="127">
        <v>35705.589999999997</v>
      </c>
      <c r="W8" s="127">
        <v>37397.5</v>
      </c>
      <c r="X8" s="127">
        <v>38448</v>
      </c>
      <c r="Y8" s="127">
        <v>39120.699999999997</v>
      </c>
      <c r="Z8" s="127"/>
      <c r="AA8" s="127" t="str">
        <f>TEXT(Y8,"$###,###")</f>
        <v>$39,121</v>
      </c>
      <c r="AB8" s="127"/>
      <c r="AC8" s="127">
        <f t="shared" si="0"/>
        <v>1.7496358718268823E-2</v>
      </c>
      <c r="AD8" s="127"/>
      <c r="AE8" s="127">
        <f t="shared" si="1"/>
        <v>0.13597479528427892</v>
      </c>
      <c r="AF8" s="127"/>
    </row>
    <row r="9" spans="1:32" x14ac:dyDescent="0.25">
      <c r="A9" s="55" t="s">
        <v>17</v>
      </c>
      <c r="B9" s="56"/>
      <c r="C9" s="57"/>
      <c r="D9" s="58">
        <f>'Table 8.3'!AC104</f>
        <v>69.384717607973428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50.559304970356834</v>
      </c>
      <c r="P9" s="59" t="s">
        <v>97</v>
      </c>
      <c r="S9" s="127" t="s">
        <v>9</v>
      </c>
      <c r="T9" s="127">
        <v>2250905439</v>
      </c>
      <c r="U9" s="127">
        <v>2338722422</v>
      </c>
      <c r="V9" s="127">
        <v>2421066685</v>
      </c>
      <c r="W9" s="127">
        <v>2511887338</v>
      </c>
      <c r="X9" s="127">
        <v>2639346491</v>
      </c>
      <c r="Y9" s="127">
        <v>2804212901</v>
      </c>
      <c r="Z9" s="127"/>
      <c r="AA9" s="127" t="str">
        <f>TEXT(Y9/1000000,"$#,###.0")&amp;" mil"</f>
        <v>$2,804.2 mil</v>
      </c>
      <c r="AB9" s="127"/>
      <c r="AC9" s="127">
        <f t="shared" si="0"/>
        <v>6.2464860359253249E-2</v>
      </c>
      <c r="AD9" s="127"/>
      <c r="AE9" s="127">
        <f t="shared" si="1"/>
        <v>0.24581550713468237</v>
      </c>
      <c r="AF9" s="127"/>
    </row>
    <row r="10" spans="1:32" x14ac:dyDescent="0.25">
      <c r="A10" s="55" t="s">
        <v>20</v>
      </c>
      <c r="B10" s="56"/>
      <c r="C10" s="57"/>
      <c r="D10" s="58">
        <f>'Table 8.3'!AC105</f>
        <v>23.379401993355479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49.440695029643159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93.668667735560604</v>
      </c>
      <c r="P11" s="59" t="s">
        <v>97</v>
      </c>
      <c r="S11" s="127" t="s">
        <v>32</v>
      </c>
      <c r="T11" s="129">
        <v>63016</v>
      </c>
      <c r="U11" s="129">
        <v>62571</v>
      </c>
      <c r="V11" s="129">
        <v>63776</v>
      </c>
      <c r="W11" s="129">
        <v>64485</v>
      </c>
      <c r="X11" s="129">
        <v>64861</v>
      </c>
      <c r="Y11" s="129">
        <v>68178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8.3'!AC108</f>
        <v>13.879069767441859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13.184682501211828</v>
      </c>
      <c r="P12" s="59" t="s">
        <v>97</v>
      </c>
      <c r="S12" s="127" t="s">
        <v>33</v>
      </c>
      <c r="T12" s="129">
        <v>6537</v>
      </c>
      <c r="U12" s="129">
        <v>6601</v>
      </c>
      <c r="V12" s="129">
        <v>6600</v>
      </c>
      <c r="W12" s="129">
        <v>6566</v>
      </c>
      <c r="X12" s="129">
        <v>6837</v>
      </c>
      <c r="Y12" s="129">
        <v>7072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8.3'!AC109</f>
        <v>16.055813953488371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8.3'!AA118</f>
        <v>40.9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8.3'!AC110</f>
        <v>22.600664451827242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16.579663671277824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8.3'!AC111</f>
        <v>40.228571428571428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83.420336328722172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1218</v>
      </c>
      <c r="Z15" s="127"/>
      <c r="AA15" s="130">
        <f t="shared" ref="AA15:AA34" si="2">IF(Y15="np",0,Y15/$Y$34)</f>
        <v>1.6186046511627906E-2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491</v>
      </c>
      <c r="Z16" s="127"/>
      <c r="AA16" s="130">
        <f t="shared" si="2"/>
        <v>6.5249169435215946E-3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4683</v>
      </c>
      <c r="Z17" s="127"/>
      <c r="AA17" s="130">
        <f t="shared" si="2"/>
        <v>6.2232558139534884E-2</v>
      </c>
      <c r="AB17" s="127"/>
      <c r="AC17" s="127"/>
      <c r="AD17" s="127"/>
      <c r="AE17" s="127"/>
      <c r="AF17" s="127"/>
    </row>
    <row r="18" spans="1:32" x14ac:dyDescent="0.25">
      <c r="A18" s="85" t="str">
        <f>'Table 8.3'!$S$1&amp;" ("&amp;'Table 8.3'!$T$2&amp;" to "&amp;'Table 8.3'!$Y$2&amp;")"</f>
        <v>Ballarat (2011-12 to 2016-17)</v>
      </c>
      <c r="B18" s="85"/>
      <c r="C18" s="85"/>
      <c r="D18" s="85"/>
      <c r="E18" s="85"/>
      <c r="F18" s="85"/>
      <c r="G18" s="85" t="str">
        <f>'Table 8.3'!$S$1&amp;" ("&amp;'Table 8.3'!$T$2&amp;" to "&amp;'Table 8.3'!$Y$2&amp;")"</f>
        <v>Ballarat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518</v>
      </c>
      <c r="Z18" s="127"/>
      <c r="AA18" s="130">
        <f t="shared" si="2"/>
        <v>6.8837209302325579E-3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4789</v>
      </c>
      <c r="Z19" s="127"/>
      <c r="AA19" s="130">
        <f t="shared" si="2"/>
        <v>6.3641196013289034E-2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1923</v>
      </c>
      <c r="Z20" s="127"/>
      <c r="AA20" s="130">
        <f t="shared" si="2"/>
        <v>2.5554817275747509E-2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7623</v>
      </c>
      <c r="Z21" s="127"/>
      <c r="AA21" s="130">
        <f t="shared" si="2"/>
        <v>0.10130232558139535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5869</v>
      </c>
      <c r="Z22" s="127"/>
      <c r="AA22" s="130">
        <f t="shared" si="2"/>
        <v>7.7993355481727575E-2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2153</v>
      </c>
      <c r="Z23" s="127"/>
      <c r="AA23" s="130">
        <f t="shared" si="2"/>
        <v>2.8611295681063124E-2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1097</v>
      </c>
      <c r="Z24" s="127"/>
      <c r="AA24" s="130">
        <f t="shared" si="2"/>
        <v>1.4578073089700997E-2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2268</v>
      </c>
      <c r="Z25" s="127"/>
      <c r="AA25" s="130">
        <f t="shared" si="2"/>
        <v>3.0139534883720929E-2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917</v>
      </c>
      <c r="Z26" s="127"/>
      <c r="AA26" s="130">
        <f t="shared" si="2"/>
        <v>1.2186046511627907E-2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4062</v>
      </c>
      <c r="Z27" s="127"/>
      <c r="AA27" s="130">
        <f t="shared" si="2"/>
        <v>5.3980066445182724E-2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4464</v>
      </c>
      <c r="Z28" s="127"/>
      <c r="AA28" s="130">
        <f t="shared" si="2"/>
        <v>5.9322259136212627E-2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4346</v>
      </c>
      <c r="Z29" s="127"/>
      <c r="AA29" s="130">
        <f t="shared" si="2"/>
        <v>5.7754152823920268E-2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8596</v>
      </c>
      <c r="Z30" s="127"/>
      <c r="AA30" s="130">
        <f t="shared" si="2"/>
        <v>0.11423255813953488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8.3'!Y2&amp;")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10811</v>
      </c>
      <c r="Z31" s="127"/>
      <c r="AA31" s="130">
        <f t="shared" si="2"/>
        <v>0.14366777408637874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1746</v>
      </c>
      <c r="Z32" s="127"/>
      <c r="AA32" s="130">
        <f t="shared" si="2"/>
        <v>2.3202657807308971E-2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2036</v>
      </c>
      <c r="Z33" s="127"/>
      <c r="AA33" s="130">
        <f t="shared" si="2"/>
        <v>2.7056478405315616E-2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75250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42026</v>
      </c>
      <c r="U37" s="127">
        <v>42574</v>
      </c>
      <c r="V37" s="127">
        <v>42733</v>
      </c>
      <c r="W37" s="127">
        <v>43105</v>
      </c>
      <c r="X37" s="127">
        <v>44158</v>
      </c>
      <c r="Y37" s="127">
        <v>44745</v>
      </c>
      <c r="Z37" s="127"/>
      <c r="AA37" s="127" t="str">
        <f>TEXT(Y37,"###,###")</f>
        <v>44,745</v>
      </c>
      <c r="AB37" s="127"/>
      <c r="AC37" s="127">
        <f>Y37/X37-1</f>
        <v>1.3293174509715122E-2</v>
      </c>
      <c r="AD37" s="127"/>
      <c r="AE37" s="127">
        <f>Y37/T37-1</f>
        <v>6.4698044067957872E-2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8033</v>
      </c>
      <c r="U38" s="127">
        <v>7869</v>
      </c>
      <c r="V38" s="127">
        <v>8178</v>
      </c>
      <c r="W38" s="127">
        <v>8204</v>
      </c>
      <c r="X38" s="127">
        <v>7980</v>
      </c>
      <c r="Y38" s="127">
        <v>8893</v>
      </c>
      <c r="Z38" s="127"/>
      <c r="AA38" s="127" t="str">
        <f>TEXT(Y38,"###,###")</f>
        <v>8,893</v>
      </c>
      <c r="AB38" s="127"/>
      <c r="AC38" s="127">
        <f>Y38/X38-1</f>
        <v>0.1144110275689223</v>
      </c>
      <c r="AD38" s="127"/>
      <c r="AE38" s="127">
        <f>Y38/T38-1</f>
        <v>0.1070583841653181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50059</v>
      </c>
      <c r="U40" s="127">
        <v>50443</v>
      </c>
      <c r="V40" s="127">
        <v>50911</v>
      </c>
      <c r="W40" s="127">
        <v>51309</v>
      </c>
      <c r="X40" s="127">
        <v>52138</v>
      </c>
      <c r="Y40" s="127">
        <v>53638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83.420336328722172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16.579663671277824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28</v>
      </c>
      <c r="Y44" s="129">
        <v>24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782</v>
      </c>
      <c r="Y45" s="129">
        <v>750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2104</v>
      </c>
      <c r="Y46" s="129">
        <v>2266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3753</v>
      </c>
      <c r="Y47" s="129">
        <v>3856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4582</v>
      </c>
      <c r="Y48" s="129">
        <v>4893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8.3'!S1&amp;" ("&amp;'Table 8.3'!Y2&amp;") *"</f>
        <v>Number of jobs by age and sex of job holders in Ballarat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4031</v>
      </c>
      <c r="Y49" s="129">
        <v>4202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3430</v>
      </c>
      <c r="Y50" s="129">
        <v>3680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3447</v>
      </c>
      <c r="Y51" s="129">
        <v>3422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3274</v>
      </c>
      <c r="Y52" s="129">
        <v>3516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3293</v>
      </c>
      <c r="Y53" s="129">
        <v>3340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2872</v>
      </c>
      <c r="Y54" s="129">
        <v>3052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2172</v>
      </c>
      <c r="Y55" s="129">
        <v>2344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1198</v>
      </c>
      <c r="Y56" s="129">
        <v>1245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385</v>
      </c>
      <c r="Y57" s="129">
        <v>447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190</v>
      </c>
      <c r="Y58" s="129">
        <v>199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93</v>
      </c>
      <c r="Y59" s="129">
        <v>85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51</v>
      </c>
      <c r="Y60" s="129">
        <v>54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35688</v>
      </c>
      <c r="Y61" s="129">
        <v>37375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15</v>
      </c>
      <c r="Y63" s="129">
        <v>20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8.3'!S1&amp;" ("&amp;'Table 8.3'!Y2&amp;") *"</f>
        <v>Number of employed persons per occupation of main job by sex in Ballarat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898</v>
      </c>
      <c r="Y64" s="129">
        <v>809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2296</v>
      </c>
      <c r="Y65" s="129">
        <v>2588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3944</v>
      </c>
      <c r="Y66" s="129">
        <v>4078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4245</v>
      </c>
      <c r="Y67" s="129">
        <v>4504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3637</v>
      </c>
      <c r="Y68" s="129">
        <v>3881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3484</v>
      </c>
      <c r="Y69" s="129">
        <v>3610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3589</v>
      </c>
      <c r="Y70" s="129">
        <v>3742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3679</v>
      </c>
      <c r="Y71" s="129">
        <v>3934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3511</v>
      </c>
      <c r="Y72" s="129">
        <v>3561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3106</v>
      </c>
      <c r="Y73" s="129">
        <v>3254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2076</v>
      </c>
      <c r="Y74" s="129">
        <v>2238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909</v>
      </c>
      <c r="Y75" s="129">
        <v>1001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275</v>
      </c>
      <c r="Y76" s="129">
        <v>309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160</v>
      </c>
      <c r="Y77" s="129">
        <v>170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94</v>
      </c>
      <c r="Y78" s="129">
        <v>88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90</v>
      </c>
      <c r="Y79" s="129">
        <v>88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36012</v>
      </c>
      <c r="Y80" s="129">
        <v>37875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8.3'!S1</f>
        <v>Ballarat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3096</v>
      </c>
      <c r="Y83" s="129">
        <v>3278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4089</v>
      </c>
      <c r="Y84" s="129">
        <v>4182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8.3'!AA4</f>
        <v>75,250</v>
      </c>
      <c r="D85" s="99">
        <f>'Table 8.3'!AC4</f>
        <v>4.9511854951185486E-2</v>
      </c>
      <c r="E85" s="100">
        <f>'Table 8.3'!AC4</f>
        <v>4.9511854951185486E-2</v>
      </c>
      <c r="F85" s="99">
        <f>'Table 8.3'!AE4</f>
        <v>8.1908760226014676E-2</v>
      </c>
      <c r="G85" s="100">
        <f>'Table 8.3'!AE4</f>
        <v>8.1908760226014676E-2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4851</v>
      </c>
      <c r="Y85" s="129">
        <v>4988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8.3'!AA5</f>
        <v>37,375</v>
      </c>
      <c r="D86" s="99">
        <f>'Table 8.3'!AC5</f>
        <v>4.727079130239864E-2</v>
      </c>
      <c r="E86" s="100">
        <f>'Table 8.3'!AC5</f>
        <v>4.727079130239864E-2</v>
      </c>
      <c r="F86" s="99">
        <f>'Table 8.3'!AE5</f>
        <v>6.0343849296413898E-2</v>
      </c>
      <c r="G86" s="100">
        <f>'Table 8.3'!AE5</f>
        <v>6.0343849296413898E-2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1615</v>
      </c>
      <c r="Y86" s="129">
        <v>1789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8.3'!AA6</f>
        <v>37,875</v>
      </c>
      <c r="D87" s="99">
        <f>'Table 8.3'!AC6</f>
        <v>5.1732755748084003E-2</v>
      </c>
      <c r="E87" s="100">
        <f>'Table 8.3'!AC6</f>
        <v>5.1732755748084003E-2</v>
      </c>
      <c r="F87" s="99">
        <f>'Table 8.3'!AE6</f>
        <v>0.10406646261477914</v>
      </c>
      <c r="G87" s="100">
        <f>'Table 8.3'!AE6</f>
        <v>0.10406646261477914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1238</v>
      </c>
      <c r="Y87" s="129">
        <v>1300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8.3'!AA7</f>
        <v>53,638</v>
      </c>
      <c r="D88" s="99">
        <f>'Table 8.3'!AC7</f>
        <v>2.8730341388569336E-2</v>
      </c>
      <c r="E88" s="100">
        <f>'Table 8.3'!AC7</f>
        <v>2.8730341388569336E-2</v>
      </c>
      <c r="F88" s="99">
        <f>'Table 8.3'!AE7</f>
        <v>7.1559852964679482E-2</v>
      </c>
      <c r="G88" s="100">
        <f>'Table 8.3'!AE7</f>
        <v>7.1559852964679482E-2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1605</v>
      </c>
      <c r="Y88" s="129">
        <v>1594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8.3'!AA37</f>
        <v>44,745</v>
      </c>
      <c r="D89" s="99">
        <f>'Table 8.3'!AC37</f>
        <v>1.3293174509715122E-2</v>
      </c>
      <c r="E89" s="100">
        <f>'Table 8.3'!AC37</f>
        <v>1.3293174509715122E-2</v>
      </c>
      <c r="F89" s="99">
        <f>'Table 8.3'!AE37</f>
        <v>6.4698044067957872E-2</v>
      </c>
      <c r="G89" s="100">
        <f>'Table 8.3'!AE37</f>
        <v>6.4698044067957872E-2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1987</v>
      </c>
      <c r="Y89" s="129">
        <v>2032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8.3'!AA38</f>
        <v>8,893</v>
      </c>
      <c r="D90" s="99">
        <f>'Table 8.3'!AC38</f>
        <v>0.1144110275689223</v>
      </c>
      <c r="E90" s="100">
        <f>'Table 8.3'!AC38</f>
        <v>0.1144110275689223</v>
      </c>
      <c r="F90" s="99">
        <f>'Table 8.3'!AE38</f>
        <v>0.1070583841653181</v>
      </c>
      <c r="G90" s="100">
        <f>'Table 8.3'!AE38</f>
        <v>0.1070583841653181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2904</v>
      </c>
      <c r="Y90" s="129">
        <v>3049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8.3'!AA114</f>
        <v>3,848</v>
      </c>
      <c r="D91" s="99">
        <f>'Table 8.3'!AC114</f>
        <v>0.13510324483775804</v>
      </c>
      <c r="E91" s="100">
        <f>'Table 8.3'!AC114</f>
        <v>0.13510324483775804</v>
      </c>
      <c r="F91" s="99">
        <f>'Table 8.3'!AE114</f>
        <v>0.13010279001468428</v>
      </c>
      <c r="G91" s="100">
        <f>'Table 8.3'!AE114</f>
        <v>0.13010279001468428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26409</v>
      </c>
      <c r="Y91" s="129">
        <v>27119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8.3'!AA115</f>
        <v>5,045</v>
      </c>
      <c r="D92" s="99">
        <f>'Table 8.3'!AC115</f>
        <v>9.9607672188317453E-2</v>
      </c>
      <c r="E92" s="100">
        <f>'Table 8.3'!AC115</f>
        <v>9.9607672188317453E-2</v>
      </c>
      <c r="F92" s="99">
        <f>'Table 8.3'!AE115</f>
        <v>9.0339312729630361E-2</v>
      </c>
      <c r="G92" s="100">
        <f>'Table 8.3'!AE115</f>
        <v>9.0339312729630361E-2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8.3'!AA8</f>
        <v>$39,121</v>
      </c>
      <c r="D93" s="99">
        <f>'Table 8.3'!AC8</f>
        <v>1.7496358718268823E-2</v>
      </c>
      <c r="E93" s="100">
        <f>'Table 8.3'!AC8</f>
        <v>1.7496358718268823E-2</v>
      </c>
      <c r="F93" s="99">
        <f>'Table 8.3'!AE8</f>
        <v>0.13597479528427892</v>
      </c>
      <c r="G93" s="100">
        <f>'Table 8.3'!AE8</f>
        <v>0.13597479528427892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2021</v>
      </c>
      <c r="Y93" s="129">
        <v>2218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8.3'!AA9</f>
        <v>$2,804.2 mil</v>
      </c>
      <c r="D94" s="99">
        <f>'Table 8.3'!AC9</f>
        <v>6.2464860359253249E-2</v>
      </c>
      <c r="E94" s="100">
        <f>'Table 8.3'!AC9</f>
        <v>6.2464860359253249E-2</v>
      </c>
      <c r="F94" s="99">
        <f>'Table 8.3'!AE9</f>
        <v>0.24581550713468237</v>
      </c>
      <c r="G94" s="100">
        <f>'Table 8.3'!AE9</f>
        <v>0.24581550713468237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6183</v>
      </c>
      <c r="Y94" s="129">
        <v>6437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883</v>
      </c>
      <c r="Y95" s="129">
        <v>887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3528</v>
      </c>
      <c r="Y96" s="129">
        <v>3794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4389</v>
      </c>
      <c r="Y97" s="129">
        <v>4668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2746</v>
      </c>
      <c r="Y98" s="129">
        <v>2774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164</v>
      </c>
      <c r="Y99" s="129">
        <v>166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1420</v>
      </c>
      <c r="Y100" s="129">
        <v>1540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25731</v>
      </c>
      <c r="Y101" s="129">
        <v>26519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48251</v>
      </c>
      <c r="Y104" s="127">
        <v>52212</v>
      </c>
      <c r="Z104" s="127"/>
      <c r="AA104" s="127" t="str">
        <f>TEXT(Y104,"###,###")</f>
        <v>52,212</v>
      </c>
      <c r="AB104" s="127"/>
      <c r="AC104" s="127">
        <f>Y104/($Y$4)*100</f>
        <v>69.384717607973428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17333</v>
      </c>
      <c r="Y105" s="127">
        <v>17593</v>
      </c>
      <c r="Z105" s="127"/>
      <c r="AA105" s="127" t="str">
        <f>TEXT(Y105,"###,###")</f>
        <v>17,593</v>
      </c>
      <c r="AB105" s="127"/>
      <c r="AC105" s="127">
        <f>Y105/($Y$4)*100</f>
        <v>23.379401993355479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65584</v>
      </c>
      <c r="Y106" s="127">
        <v>69805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9499</v>
      </c>
      <c r="Y108" s="127">
        <v>10444</v>
      </c>
      <c r="Z108" s="127"/>
      <c r="AA108" s="127" t="str">
        <f>TEXT(Y108,"###,###")</f>
        <v>10,444</v>
      </c>
      <c r="AB108" s="127"/>
      <c r="AC108" s="127">
        <f>Y108/($Y$4)*100</f>
        <v>13.879069767441859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10694</v>
      </c>
      <c r="Y109" s="127">
        <v>12082</v>
      </c>
      <c r="Z109" s="127"/>
      <c r="AA109" s="127" t="str">
        <f>TEXT(Y109,"###,###")</f>
        <v>12,082</v>
      </c>
      <c r="AB109" s="127"/>
      <c r="AC109" s="127">
        <f t="shared" ref="AC109:AC111" si="3">Y109/($Y$4)*100</f>
        <v>16.055813953488371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16568</v>
      </c>
      <c r="Y110" s="127">
        <v>17007</v>
      </c>
      <c r="Z110" s="127"/>
      <c r="AA110" s="127" t="str">
        <f>TEXT(Y110,"###,###")</f>
        <v>17,007</v>
      </c>
      <c r="AB110" s="127"/>
      <c r="AC110" s="127">
        <f t="shared" si="3"/>
        <v>22.600664451827242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28823</v>
      </c>
      <c r="Y111" s="127">
        <v>30272</v>
      </c>
      <c r="Z111" s="127"/>
      <c r="AA111" s="127" t="str">
        <f>TEXT(Y111,"###,###")</f>
        <v>30,272</v>
      </c>
      <c r="AB111" s="127"/>
      <c r="AC111" s="127">
        <f t="shared" si="3"/>
        <v>40.228571428571428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71700</v>
      </c>
      <c r="Y112" s="127">
        <v>75250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3405</v>
      </c>
      <c r="U114" s="127">
        <v>3332</v>
      </c>
      <c r="V114" s="127">
        <v>3541</v>
      </c>
      <c r="W114" s="127">
        <v>3557</v>
      </c>
      <c r="X114" s="127">
        <v>3390</v>
      </c>
      <c r="Y114" s="127">
        <v>3848</v>
      </c>
      <c r="Z114" s="127"/>
      <c r="AA114" s="127" t="str">
        <f>TEXT(Y114,"###,###")</f>
        <v>3,848</v>
      </c>
      <c r="AB114" s="127"/>
      <c r="AC114" s="127">
        <f>Y114/X114-1</f>
        <v>0.13510324483775804</v>
      </c>
      <c r="AD114" s="127"/>
      <c r="AE114" s="127">
        <f>Y114/T114-1</f>
        <v>0.13010279001468428</v>
      </c>
      <c r="AF114" s="127"/>
    </row>
    <row r="115" spans="19:32" x14ac:dyDescent="0.25">
      <c r="S115" s="127" t="s">
        <v>104</v>
      </c>
      <c r="T115" s="127">
        <v>4627</v>
      </c>
      <c r="U115" s="127">
        <v>4534</v>
      </c>
      <c r="V115" s="127">
        <v>4636</v>
      </c>
      <c r="W115" s="127">
        <v>4650</v>
      </c>
      <c r="X115" s="127">
        <v>4588</v>
      </c>
      <c r="Y115" s="127">
        <v>5045</v>
      </c>
      <c r="Z115" s="127"/>
      <c r="AA115" s="127" t="str">
        <f>TEXT(Y115,"###,###")</f>
        <v>5,045</v>
      </c>
      <c r="AB115" s="127"/>
      <c r="AC115" s="127">
        <f>Y115/X115-1</f>
        <v>9.9607672188317453E-2</v>
      </c>
      <c r="AD115" s="127"/>
      <c r="AE115" s="127">
        <f>Y115/T115-1</f>
        <v>9.0339312729630361E-2</v>
      </c>
      <c r="AF115" s="127"/>
    </row>
    <row r="116" spans="19:32" x14ac:dyDescent="0.25">
      <c r="S116" s="127" t="s">
        <v>56</v>
      </c>
      <c r="T116" s="127">
        <v>8032</v>
      </c>
      <c r="U116" s="127">
        <v>7866</v>
      </c>
      <c r="V116" s="127">
        <v>8177</v>
      </c>
      <c r="W116" s="127">
        <v>8207</v>
      </c>
      <c r="X116" s="127">
        <v>7978</v>
      </c>
      <c r="Y116" s="127">
        <v>8893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42.26</v>
      </c>
      <c r="V118" s="127">
        <v>40.409999999999997</v>
      </c>
      <c r="W118" s="127">
        <v>40.53</v>
      </c>
      <c r="X118" s="127">
        <v>41.77</v>
      </c>
      <c r="Y118" s="127">
        <v>40.86</v>
      </c>
      <c r="Z118" s="127"/>
      <c r="AA118" s="127" t="str">
        <f>TEXT(Y118,"##.0")</f>
        <v>40.9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43845</v>
      </c>
      <c r="V120" s="127">
        <v>44311</v>
      </c>
      <c r="W120" s="127">
        <v>44747</v>
      </c>
      <c r="X120" s="127">
        <v>45301</v>
      </c>
      <c r="Y120" s="127">
        <v>46566</v>
      </c>
      <c r="Z120" s="127"/>
      <c r="AA120" s="127" t="str">
        <f>TEXT(Y120,"###,###")</f>
        <v>46,566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3340</v>
      </c>
      <c r="V121" s="127">
        <v>3244</v>
      </c>
      <c r="W121" s="127">
        <v>3240</v>
      </c>
      <c r="X121" s="127">
        <v>3347</v>
      </c>
      <c r="Y121" s="127">
        <v>3396</v>
      </c>
      <c r="Z121" s="127"/>
      <c r="AA121" s="127" t="str">
        <f t="shared" ref="AA121:AA128" si="4">TEXT(Y121,"###,###")</f>
        <v>3,396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3254</v>
      </c>
      <c r="V122" s="127">
        <v>3354</v>
      </c>
      <c r="W122" s="127">
        <v>3324</v>
      </c>
      <c r="X122" s="127">
        <v>3496</v>
      </c>
      <c r="Y122" s="127">
        <v>3676</v>
      </c>
      <c r="Z122" s="127"/>
      <c r="AA122" s="127" t="str">
        <f t="shared" si="4"/>
        <v>3,676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47099</v>
      </c>
      <c r="V124" s="127">
        <v>47665</v>
      </c>
      <c r="W124" s="127">
        <v>48071</v>
      </c>
      <c r="X124" s="127">
        <v>48797</v>
      </c>
      <c r="Y124" s="127">
        <v>50242</v>
      </c>
      <c r="Z124" s="127"/>
      <c r="AA124" s="127" t="str">
        <f t="shared" si="4"/>
        <v>50,242</v>
      </c>
      <c r="AB124" s="127"/>
      <c r="AC124" s="127">
        <f>Y124/$Y$7*100</f>
        <v>93.668667735560604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6594</v>
      </c>
      <c r="V125" s="127">
        <v>6598</v>
      </c>
      <c r="W125" s="127">
        <v>6564</v>
      </c>
      <c r="X125" s="127">
        <v>6843</v>
      </c>
      <c r="Y125" s="127">
        <v>7072</v>
      </c>
      <c r="Z125" s="127"/>
      <c r="AA125" s="127" t="str">
        <f t="shared" si="4"/>
        <v>7,072</v>
      </c>
      <c r="AB125" s="127"/>
      <c r="AC125" s="127">
        <f>Y125/$Y$7*100</f>
        <v>13.184682501211828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25738</v>
      </c>
      <c r="V127" s="127">
        <v>25878</v>
      </c>
      <c r="W127" s="127">
        <v>25963</v>
      </c>
      <c r="X127" s="127">
        <v>26409</v>
      </c>
      <c r="Y127" s="127">
        <v>27119</v>
      </c>
      <c r="Z127" s="127"/>
      <c r="AA127" s="127" t="str">
        <f t="shared" si="4"/>
        <v>27,119</v>
      </c>
      <c r="AB127" s="127"/>
      <c r="AC127" s="127">
        <f>Y127/$Y$7*100</f>
        <v>50.559304970356834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24703</v>
      </c>
      <c r="V128" s="127">
        <v>25032</v>
      </c>
      <c r="W128" s="127">
        <v>25347</v>
      </c>
      <c r="X128" s="127">
        <v>25731</v>
      </c>
      <c r="Y128" s="127">
        <v>26519</v>
      </c>
      <c r="Z128" s="127"/>
      <c r="AA128" s="127" t="str">
        <f t="shared" si="4"/>
        <v>26,519</v>
      </c>
      <c r="AB128" s="127"/>
      <c r="AC128" s="127">
        <f>Y128/$Y$7*100</f>
        <v>49.440695029643159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F89DFCA5-9FBC-478E-8BFC-CF718FF9819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760C9FAD-AA58-4B2C-8E71-FDB74C7C300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BD10E2FE-72ED-4570-B279-174E00E775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1FD650E6-8395-4046-A103-F0CC0DC8C2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Macedon Ranges</v>
      </c>
      <c r="T1" s="127"/>
      <c r="U1" s="127"/>
      <c r="V1" s="127"/>
      <c r="W1" s="127"/>
      <c r="X1" s="127"/>
      <c r="Y1" s="127" t="str">
        <f>Y3</f>
        <v>8.39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150</v>
      </c>
      <c r="V3" s="127"/>
      <c r="W3" s="127"/>
      <c r="X3" s="127"/>
      <c r="Y3" s="127" t="s">
        <v>251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8.39'!$Y$3&amp;" "&amp;'Table 8.39'!$U$3&amp;", "&amp;'State data for spotlight'!$C$3&amp;", "&amp;'Table 8.39'!$Y$2</f>
        <v>Table 8.39 Macedon Ranges,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32973</v>
      </c>
      <c r="U4" s="129">
        <v>33704</v>
      </c>
      <c r="V4" s="129">
        <v>34200</v>
      </c>
      <c r="W4" s="129">
        <v>34593</v>
      </c>
      <c r="X4" s="129">
        <v>34955</v>
      </c>
      <c r="Y4" s="129">
        <v>36491</v>
      </c>
      <c r="Z4" s="127"/>
      <c r="AA4" s="127" t="str">
        <f>TEXT(Y4,"###,###")</f>
        <v>36,491</v>
      </c>
      <c r="AB4" s="127"/>
      <c r="AC4" s="127">
        <f t="shared" ref="AC4:AC9" si="0">Y4/X4-1</f>
        <v>4.3942211414675914E-2</v>
      </c>
      <c r="AD4" s="127"/>
      <c r="AE4" s="127">
        <f>Y4/T4-1</f>
        <v>0.10669335516938094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16854</v>
      </c>
      <c r="U5" s="129">
        <v>17184</v>
      </c>
      <c r="V5" s="129">
        <v>17305</v>
      </c>
      <c r="W5" s="129">
        <v>17443</v>
      </c>
      <c r="X5" s="129">
        <v>17591</v>
      </c>
      <c r="Y5" s="129">
        <v>18369</v>
      </c>
      <c r="Z5" s="127"/>
      <c r="AA5" s="127" t="str">
        <f>TEXT(Y5,"###,###")</f>
        <v>18,369</v>
      </c>
      <c r="AB5" s="127"/>
      <c r="AC5" s="127">
        <f t="shared" si="0"/>
        <v>4.4227161616735788E-2</v>
      </c>
      <c r="AD5" s="127"/>
      <c r="AE5" s="127">
        <f t="shared" ref="AE5:AE9" si="1">Y5/T5-1</f>
        <v>8.9889640441438212E-2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16119</v>
      </c>
      <c r="U6" s="129">
        <v>16520</v>
      </c>
      <c r="V6" s="129">
        <v>16895</v>
      </c>
      <c r="W6" s="129">
        <v>17150</v>
      </c>
      <c r="X6" s="129">
        <v>17364</v>
      </c>
      <c r="Y6" s="129">
        <v>18122</v>
      </c>
      <c r="Z6" s="127"/>
      <c r="AA6" s="127" t="str">
        <f>TEXT(Y6,"###,###")</f>
        <v>18,122</v>
      </c>
      <c r="AB6" s="127"/>
      <c r="AC6" s="127">
        <f t="shared" si="0"/>
        <v>4.365353605160105E-2</v>
      </c>
      <c r="AD6" s="127"/>
      <c r="AE6" s="127">
        <f t="shared" si="1"/>
        <v>0.1242632917674793</v>
      </c>
      <c r="AF6" s="127"/>
    </row>
    <row r="7" spans="1:32" ht="16.5" customHeight="1" thickBot="1" x14ac:dyDescent="0.3">
      <c r="A7" s="46" t="str">
        <f>"QUICK STATS for "&amp;'Table 8.39'!Y2&amp;"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24213</v>
      </c>
      <c r="U7" s="129">
        <v>24599</v>
      </c>
      <c r="V7" s="129">
        <v>24872</v>
      </c>
      <c r="W7" s="129">
        <v>24999</v>
      </c>
      <c r="X7" s="129">
        <v>25496</v>
      </c>
      <c r="Y7" s="129">
        <v>26285</v>
      </c>
      <c r="Z7" s="127"/>
      <c r="AA7" s="127" t="str">
        <f>TEXT(Y7,"###,###")</f>
        <v>26,285</v>
      </c>
      <c r="AB7" s="127"/>
      <c r="AC7" s="127">
        <f t="shared" si="0"/>
        <v>3.0946030749921638E-2</v>
      </c>
      <c r="AD7" s="127"/>
      <c r="AE7" s="127">
        <f t="shared" si="1"/>
        <v>8.5573865278982364E-2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36,491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8.39'!AA7</f>
        <v>26,285</v>
      </c>
      <c r="P8" s="51"/>
      <c r="S8" s="127" t="s">
        <v>96</v>
      </c>
      <c r="T8" s="127">
        <v>38574</v>
      </c>
      <c r="U8" s="127">
        <v>39463</v>
      </c>
      <c r="V8" s="127">
        <v>38982</v>
      </c>
      <c r="W8" s="127">
        <v>41999</v>
      </c>
      <c r="X8" s="127">
        <v>43773.14</v>
      </c>
      <c r="Y8" s="127">
        <v>44860.5</v>
      </c>
      <c r="Z8" s="127"/>
      <c r="AA8" s="127" t="str">
        <f>TEXT(Y8,"$###,###")</f>
        <v>$44,861</v>
      </c>
      <c r="AB8" s="127"/>
      <c r="AC8" s="127">
        <f t="shared" si="0"/>
        <v>2.4840804200932265E-2</v>
      </c>
      <c r="AD8" s="127"/>
      <c r="AE8" s="127">
        <f t="shared" si="1"/>
        <v>0.1629724685020999</v>
      </c>
      <c r="AF8" s="127"/>
    </row>
    <row r="9" spans="1:32" x14ac:dyDescent="0.25">
      <c r="A9" s="55" t="s">
        <v>17</v>
      </c>
      <c r="B9" s="56"/>
      <c r="C9" s="57"/>
      <c r="D9" s="58">
        <f>'Table 8.39'!AC104</f>
        <v>71.867035707434709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51.538900513600915</v>
      </c>
      <c r="P9" s="59" t="s">
        <v>97</v>
      </c>
      <c r="S9" s="127" t="s">
        <v>9</v>
      </c>
      <c r="T9" s="127">
        <v>1264146154</v>
      </c>
      <c r="U9" s="127">
        <v>1298563594</v>
      </c>
      <c r="V9" s="127">
        <v>1362784033</v>
      </c>
      <c r="W9" s="127">
        <v>1420158437</v>
      </c>
      <c r="X9" s="127">
        <v>1512263643</v>
      </c>
      <c r="Y9" s="127">
        <v>1619792898</v>
      </c>
      <c r="Z9" s="127"/>
      <c r="AA9" s="127" t="str">
        <f>TEXT(Y9/1000000,"$#,###.0")&amp;" mil"</f>
        <v>$1,619.8 mil</v>
      </c>
      <c r="AB9" s="127"/>
      <c r="AC9" s="127">
        <f t="shared" si="0"/>
        <v>7.1104833801787004E-2</v>
      </c>
      <c r="AD9" s="127"/>
      <c r="AE9" s="127">
        <f t="shared" si="1"/>
        <v>0.28133356485297667</v>
      </c>
      <c r="AF9" s="127"/>
    </row>
    <row r="10" spans="1:32" x14ac:dyDescent="0.25">
      <c r="A10" s="55" t="s">
        <v>20</v>
      </c>
      <c r="B10" s="56"/>
      <c r="C10" s="57"/>
      <c r="D10" s="58">
        <f>'Table 8.39'!AC105</f>
        <v>19.029349702666412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48.461099486399092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90.67909454061251</v>
      </c>
      <c r="P11" s="59" t="s">
        <v>97</v>
      </c>
      <c r="S11" s="127" t="s">
        <v>32</v>
      </c>
      <c r="T11" s="129">
        <v>28387</v>
      </c>
      <c r="U11" s="129">
        <v>29045</v>
      </c>
      <c r="V11" s="129">
        <v>29599</v>
      </c>
      <c r="W11" s="129">
        <v>30061</v>
      </c>
      <c r="X11" s="129">
        <v>30332</v>
      </c>
      <c r="Y11" s="129">
        <v>31679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8.39'!AC108</f>
        <v>17.93044860376531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18.3070192124786</v>
      </c>
      <c r="P12" s="59" t="s">
        <v>97</v>
      </c>
      <c r="S12" s="127" t="s">
        <v>33</v>
      </c>
      <c r="T12" s="129">
        <v>4589</v>
      </c>
      <c r="U12" s="129">
        <v>4657</v>
      </c>
      <c r="V12" s="129">
        <v>4599</v>
      </c>
      <c r="W12" s="129">
        <v>4535</v>
      </c>
      <c r="X12" s="129">
        <v>4624</v>
      </c>
      <c r="Y12" s="129">
        <v>4812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8.39'!AC109</f>
        <v>15.59562631881834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8.39'!AA118</f>
        <v>43.4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8.39'!AC110</f>
        <v>21.972541174536186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14.696595016168917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8.39'!AC111</f>
        <v>35.397769312981282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85.303404983831072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811</v>
      </c>
      <c r="Z15" s="127"/>
      <c r="AA15" s="130">
        <f t="shared" ref="AA15:AA34" si="2">IF(Y15="np",0,Y15/$Y$34)</f>
        <v>2.2224658134882575E-2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101</v>
      </c>
      <c r="Z16" s="127"/>
      <c r="AA16" s="130">
        <f t="shared" si="2"/>
        <v>2.7678057603244635E-3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2018</v>
      </c>
      <c r="Z17" s="127"/>
      <c r="AA17" s="130">
        <f t="shared" si="2"/>
        <v>5.5301307171631363E-2</v>
      </c>
      <c r="AB17" s="127"/>
      <c r="AC17" s="127"/>
      <c r="AD17" s="127"/>
      <c r="AE17" s="127"/>
      <c r="AF17" s="127"/>
    </row>
    <row r="18" spans="1:32" x14ac:dyDescent="0.25">
      <c r="A18" s="85" t="str">
        <f>'Table 8.39'!$S$1&amp;" ("&amp;'Table 8.39'!$T$2&amp;" to "&amp;'Table 8.39'!$Y$2&amp;")"</f>
        <v>Macedon Ranges (2011-12 to 2016-17)</v>
      </c>
      <c r="B18" s="85"/>
      <c r="C18" s="85"/>
      <c r="D18" s="85"/>
      <c r="E18" s="85"/>
      <c r="F18" s="85"/>
      <c r="G18" s="85" t="str">
        <f>'Table 8.39'!$S$1&amp;" ("&amp;'Table 8.39'!$T$2&amp;" to "&amp;'Table 8.39'!$Y$2&amp;")"</f>
        <v>Macedon Ranges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255</v>
      </c>
      <c r="Z18" s="127"/>
      <c r="AA18" s="130">
        <f t="shared" si="2"/>
        <v>6.9880244443835463E-3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3095</v>
      </c>
      <c r="Z19" s="127"/>
      <c r="AA19" s="130">
        <f t="shared" si="2"/>
        <v>8.4815433942615981E-2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1197</v>
      </c>
      <c r="Z20" s="127"/>
      <c r="AA20" s="130">
        <f t="shared" si="2"/>
        <v>3.280260886245924E-2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2614</v>
      </c>
      <c r="Z21" s="127"/>
      <c r="AA21" s="130">
        <f t="shared" si="2"/>
        <v>7.1634101559288593E-2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1852</v>
      </c>
      <c r="Z22" s="127"/>
      <c r="AA22" s="130">
        <f t="shared" si="2"/>
        <v>5.0752240278424815E-2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1880</v>
      </c>
      <c r="Z23" s="127"/>
      <c r="AA23" s="130">
        <f t="shared" si="2"/>
        <v>5.1519552766435557E-2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583</v>
      </c>
      <c r="Z24" s="127"/>
      <c r="AA24" s="130">
        <f t="shared" si="2"/>
        <v>1.5976542161080815E-2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1414</v>
      </c>
      <c r="Z25" s="127"/>
      <c r="AA25" s="130">
        <f t="shared" si="2"/>
        <v>3.8749280644542493E-2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693</v>
      </c>
      <c r="Z26" s="127"/>
      <c r="AA26" s="130">
        <f t="shared" si="2"/>
        <v>1.8990984078265875E-2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2630</v>
      </c>
      <c r="Z27" s="127"/>
      <c r="AA27" s="130">
        <f t="shared" si="2"/>
        <v>7.2072565838151872E-2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2480</v>
      </c>
      <c r="Z28" s="127"/>
      <c r="AA28" s="130">
        <f t="shared" si="2"/>
        <v>6.7961963223808611E-2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2562</v>
      </c>
      <c r="Z29" s="127"/>
      <c r="AA29" s="130">
        <f t="shared" si="2"/>
        <v>7.0209092652982932E-2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3448</v>
      </c>
      <c r="Z30" s="127"/>
      <c r="AA30" s="130">
        <f t="shared" si="2"/>
        <v>9.4489052095037135E-2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8.39'!Y2&amp;")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3478</v>
      </c>
      <c r="Z31" s="127"/>
      <c r="AA31" s="130">
        <f t="shared" si="2"/>
        <v>9.5311172617905782E-2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862</v>
      </c>
      <c r="Z32" s="127"/>
      <c r="AA32" s="130">
        <f t="shared" si="2"/>
        <v>2.3622263023759284E-2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1017</v>
      </c>
      <c r="Z33" s="127"/>
      <c r="AA33" s="130">
        <f t="shared" si="2"/>
        <v>2.7869885725247321E-2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36491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20966</v>
      </c>
      <c r="U37" s="127">
        <v>21043</v>
      </c>
      <c r="V37" s="127">
        <v>21090</v>
      </c>
      <c r="W37" s="127">
        <v>21319</v>
      </c>
      <c r="X37" s="127">
        <v>21984</v>
      </c>
      <c r="Y37" s="127">
        <v>22422</v>
      </c>
      <c r="Z37" s="127"/>
      <c r="AA37" s="127" t="str">
        <f>TEXT(Y37,"###,###")</f>
        <v>22,422</v>
      </c>
      <c r="AB37" s="127"/>
      <c r="AC37" s="127">
        <f>Y37/X37-1</f>
        <v>1.9923580786026296E-2</v>
      </c>
      <c r="AD37" s="127"/>
      <c r="AE37" s="127">
        <f>Y37/T37-1</f>
        <v>6.944576934083746E-2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3245</v>
      </c>
      <c r="U38" s="127">
        <v>3557</v>
      </c>
      <c r="V38" s="127">
        <v>3780</v>
      </c>
      <c r="W38" s="127">
        <v>3678</v>
      </c>
      <c r="X38" s="127">
        <v>3509</v>
      </c>
      <c r="Y38" s="127">
        <v>3863</v>
      </c>
      <c r="Z38" s="127"/>
      <c r="AA38" s="127" t="str">
        <f>TEXT(Y38,"###,###")</f>
        <v>3,863</v>
      </c>
      <c r="AB38" s="127"/>
      <c r="AC38" s="127">
        <f>Y38/X38-1</f>
        <v>0.10088344257623261</v>
      </c>
      <c r="AD38" s="127"/>
      <c r="AE38" s="127">
        <f>Y38/T38-1</f>
        <v>0.19044684129429901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24211</v>
      </c>
      <c r="U40" s="127">
        <v>24600</v>
      </c>
      <c r="V40" s="127">
        <v>24870</v>
      </c>
      <c r="W40" s="127">
        <v>24997</v>
      </c>
      <c r="X40" s="127">
        <v>25493</v>
      </c>
      <c r="Y40" s="127">
        <v>26285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85.303404983831072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14.696595016168917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10</v>
      </c>
      <c r="Y44" s="129">
        <v>6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298</v>
      </c>
      <c r="Y45" s="129">
        <v>316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948</v>
      </c>
      <c r="Y46" s="129">
        <v>961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1481</v>
      </c>
      <c r="Y47" s="129">
        <v>1530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1545</v>
      </c>
      <c r="Y48" s="129">
        <v>1583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8.39'!S1&amp;" ("&amp;'Table 8.39'!Y2&amp;") *"</f>
        <v>Number of jobs by age and sex of job holders in Macedon Ranges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1406</v>
      </c>
      <c r="Y49" s="129">
        <v>1479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1656</v>
      </c>
      <c r="Y50" s="129">
        <v>1734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2047</v>
      </c>
      <c r="Y51" s="129">
        <v>2034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2011</v>
      </c>
      <c r="Y52" s="129">
        <v>2213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1827</v>
      </c>
      <c r="Y53" s="129">
        <v>1884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1808</v>
      </c>
      <c r="Y54" s="129">
        <v>1918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1257</v>
      </c>
      <c r="Y55" s="129">
        <v>1299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759</v>
      </c>
      <c r="Y56" s="129">
        <v>779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322</v>
      </c>
      <c r="Y57" s="129">
        <v>404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119</v>
      </c>
      <c r="Y58" s="129">
        <v>145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52</v>
      </c>
      <c r="Y59" s="129">
        <v>53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27</v>
      </c>
      <c r="Y60" s="129">
        <v>28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17591</v>
      </c>
      <c r="Y61" s="129">
        <v>18369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15</v>
      </c>
      <c r="Y63" s="129">
        <v>10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8.39'!S1&amp;" ("&amp;'Table 8.39'!Y2&amp;") *"</f>
        <v>Number of employed persons per occupation of main job by sex in Macedon Ranges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371</v>
      </c>
      <c r="Y64" s="129">
        <v>365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1115</v>
      </c>
      <c r="Y65" s="129">
        <v>1108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1435</v>
      </c>
      <c r="Y66" s="129">
        <v>1599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1376</v>
      </c>
      <c r="Y67" s="129">
        <v>1416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1479</v>
      </c>
      <c r="Y68" s="129">
        <v>1475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1656</v>
      </c>
      <c r="Y69" s="129">
        <v>1824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2059</v>
      </c>
      <c r="Y70" s="129">
        <v>2066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2190</v>
      </c>
      <c r="Y71" s="129">
        <v>2318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1991</v>
      </c>
      <c r="Y72" s="129">
        <v>2044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1688</v>
      </c>
      <c r="Y73" s="129">
        <v>1765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1131</v>
      </c>
      <c r="Y74" s="129">
        <v>1201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556</v>
      </c>
      <c r="Y75" s="129">
        <v>574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189</v>
      </c>
      <c r="Y76" s="129">
        <v>223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53</v>
      </c>
      <c r="Y77" s="129">
        <v>62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27</v>
      </c>
      <c r="Y78" s="129">
        <v>34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37</v>
      </c>
      <c r="Y79" s="129">
        <v>38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17364</v>
      </c>
      <c r="Y80" s="129">
        <v>18122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8.39'!S1</f>
        <v>Macedon Ranges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1849</v>
      </c>
      <c r="Y83" s="129">
        <v>1983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1995</v>
      </c>
      <c r="Y84" s="129">
        <v>2081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8.39'!AA4</f>
        <v>36,491</v>
      </c>
      <c r="D85" s="99">
        <f>'Table 8.39'!AC4</f>
        <v>4.3942211414675914E-2</v>
      </c>
      <c r="E85" s="100">
        <f>'Table 8.39'!AC4</f>
        <v>4.3942211414675914E-2</v>
      </c>
      <c r="F85" s="99">
        <f>'Table 8.39'!AE4</f>
        <v>0.10669335516938094</v>
      </c>
      <c r="G85" s="100">
        <f>'Table 8.39'!AE4</f>
        <v>0.10669335516938094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2485</v>
      </c>
      <c r="Y85" s="129">
        <v>2599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8.39'!AA5</f>
        <v>18,369</v>
      </c>
      <c r="D86" s="99">
        <f>'Table 8.39'!AC5</f>
        <v>4.4227161616735788E-2</v>
      </c>
      <c r="E86" s="100">
        <f>'Table 8.39'!AC5</f>
        <v>4.4227161616735788E-2</v>
      </c>
      <c r="F86" s="99">
        <f>'Table 8.39'!AE5</f>
        <v>8.9889640441438212E-2</v>
      </c>
      <c r="G86" s="100">
        <f>'Table 8.39'!AE5</f>
        <v>8.9889640441438212E-2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741</v>
      </c>
      <c r="Y86" s="129">
        <v>794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8.39'!AA6</f>
        <v>18,122</v>
      </c>
      <c r="D87" s="99">
        <f>'Table 8.39'!AC6</f>
        <v>4.365353605160105E-2</v>
      </c>
      <c r="E87" s="100">
        <f>'Table 8.39'!AC6</f>
        <v>4.365353605160105E-2</v>
      </c>
      <c r="F87" s="99">
        <f>'Table 8.39'!AE6</f>
        <v>0.1242632917674793</v>
      </c>
      <c r="G87" s="100">
        <f>'Table 8.39'!AE6</f>
        <v>0.1242632917674793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626</v>
      </c>
      <c r="Y87" s="129">
        <v>664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8.39'!AA7</f>
        <v>26,285</v>
      </c>
      <c r="D88" s="99">
        <f>'Table 8.39'!AC7</f>
        <v>3.0946030749921638E-2</v>
      </c>
      <c r="E88" s="100">
        <f>'Table 8.39'!AC7</f>
        <v>3.0946030749921638E-2</v>
      </c>
      <c r="F88" s="99">
        <f>'Table 8.39'!AE7</f>
        <v>8.5573865278982364E-2</v>
      </c>
      <c r="G88" s="100">
        <f>'Table 8.39'!AE7</f>
        <v>8.5573865278982364E-2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500</v>
      </c>
      <c r="Y88" s="129">
        <v>530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8.39'!AA37</f>
        <v>22,422</v>
      </c>
      <c r="D89" s="99">
        <f>'Table 8.39'!AC37</f>
        <v>1.9923580786026296E-2</v>
      </c>
      <c r="E89" s="100">
        <f>'Table 8.39'!AC37</f>
        <v>1.9923580786026296E-2</v>
      </c>
      <c r="F89" s="99">
        <f>'Table 8.39'!AE37</f>
        <v>6.944576934083746E-2</v>
      </c>
      <c r="G89" s="100">
        <f>'Table 8.39'!AE37</f>
        <v>6.944576934083746E-2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896</v>
      </c>
      <c r="Y89" s="129">
        <v>975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8.39'!AA38</f>
        <v>3,863</v>
      </c>
      <c r="D90" s="99">
        <f>'Table 8.39'!AC38</f>
        <v>0.10088344257623261</v>
      </c>
      <c r="E90" s="100">
        <f>'Table 8.39'!AC38</f>
        <v>0.10088344257623261</v>
      </c>
      <c r="F90" s="99">
        <f>'Table 8.39'!AE38</f>
        <v>0.19044684129429901</v>
      </c>
      <c r="G90" s="100">
        <f>'Table 8.39'!AE38</f>
        <v>0.19044684129429901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1097</v>
      </c>
      <c r="Y90" s="129">
        <v>1121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8.39'!AA114</f>
        <v>1,605</v>
      </c>
      <c r="D91" s="99">
        <f>'Table 8.39'!AC114</f>
        <v>0.13910574875798432</v>
      </c>
      <c r="E91" s="100">
        <f>'Table 8.39'!AC114</f>
        <v>0.13910574875798432</v>
      </c>
      <c r="F91" s="99">
        <f>'Table 8.39'!AE114</f>
        <v>0.21590909090909083</v>
      </c>
      <c r="G91" s="100">
        <f>'Table 8.39'!AE114</f>
        <v>0.21590909090909083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13135</v>
      </c>
      <c r="Y91" s="129">
        <v>13547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8.39'!AA115</f>
        <v>2,258</v>
      </c>
      <c r="D92" s="99">
        <f>'Table 8.39'!AC115</f>
        <v>7.4726320799619161E-2</v>
      </c>
      <c r="E92" s="100">
        <f>'Table 8.39'!AC115</f>
        <v>7.4726320799619161E-2</v>
      </c>
      <c r="F92" s="99">
        <f>'Table 8.39'!AE115</f>
        <v>0.1699481865284973</v>
      </c>
      <c r="G92" s="100">
        <f>'Table 8.39'!AE115</f>
        <v>0.1699481865284973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8.39'!AA8</f>
        <v>$44,861</v>
      </c>
      <c r="D93" s="99">
        <f>'Table 8.39'!AC8</f>
        <v>2.4840804200932265E-2</v>
      </c>
      <c r="E93" s="100">
        <f>'Table 8.39'!AC8</f>
        <v>2.4840804200932265E-2</v>
      </c>
      <c r="F93" s="99">
        <f>'Table 8.39'!AE8</f>
        <v>0.1629724685020999</v>
      </c>
      <c r="G93" s="100">
        <f>'Table 8.39'!AE8</f>
        <v>0.1629724685020999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1108</v>
      </c>
      <c r="Y93" s="129">
        <v>1192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8.39'!AA9</f>
        <v>$1,619.8 mil</v>
      </c>
      <c r="D94" s="99">
        <f>'Table 8.39'!AC9</f>
        <v>7.1104833801787004E-2</v>
      </c>
      <c r="E94" s="100">
        <f>'Table 8.39'!AC9</f>
        <v>7.1104833801787004E-2</v>
      </c>
      <c r="F94" s="99">
        <f>'Table 8.39'!AE9</f>
        <v>0.28133356485297667</v>
      </c>
      <c r="G94" s="100">
        <f>'Table 8.39'!AE9</f>
        <v>0.28133356485297667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2817</v>
      </c>
      <c r="Y94" s="129">
        <v>2996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439</v>
      </c>
      <c r="Y95" s="129">
        <v>423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1511</v>
      </c>
      <c r="Y96" s="129">
        <v>1579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2236</v>
      </c>
      <c r="Y97" s="129">
        <v>2413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1049</v>
      </c>
      <c r="Y98" s="129">
        <v>1088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78</v>
      </c>
      <c r="Y99" s="129">
        <v>76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552</v>
      </c>
      <c r="Y100" s="129">
        <v>550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12361</v>
      </c>
      <c r="Y101" s="129">
        <v>12738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24402</v>
      </c>
      <c r="Y104" s="127">
        <v>26225</v>
      </c>
      <c r="Z104" s="127"/>
      <c r="AA104" s="127" t="str">
        <f>TEXT(Y104,"###,###")</f>
        <v>26,225</v>
      </c>
      <c r="AB104" s="127"/>
      <c r="AC104" s="127">
        <f>Y104/($Y$4)*100</f>
        <v>71.867035707434709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6700</v>
      </c>
      <c r="Y105" s="127">
        <v>6944</v>
      </c>
      <c r="Z105" s="127"/>
      <c r="AA105" s="127" t="str">
        <f>TEXT(Y105,"###,###")</f>
        <v>6,944</v>
      </c>
      <c r="AB105" s="127"/>
      <c r="AC105" s="127">
        <f>Y105/($Y$4)*100</f>
        <v>19.029349702666412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31102</v>
      </c>
      <c r="Y106" s="127">
        <v>33169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5936</v>
      </c>
      <c r="Y108" s="127">
        <v>6543</v>
      </c>
      <c r="Z108" s="127"/>
      <c r="AA108" s="127" t="str">
        <f>TEXT(Y108,"###,###")</f>
        <v>6,543</v>
      </c>
      <c r="AB108" s="127"/>
      <c r="AC108" s="127">
        <f>Y108/($Y$4)*100</f>
        <v>17.93044860376531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5506</v>
      </c>
      <c r="Y109" s="127">
        <v>5691</v>
      </c>
      <c r="Z109" s="127"/>
      <c r="AA109" s="127" t="str">
        <f>TEXT(Y109,"###,###")</f>
        <v>5,691</v>
      </c>
      <c r="AB109" s="127"/>
      <c r="AC109" s="127">
        <f t="shared" ref="AC109:AC111" si="3">Y109/($Y$4)*100</f>
        <v>15.59562631881834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7253</v>
      </c>
      <c r="Y110" s="127">
        <v>8018</v>
      </c>
      <c r="Z110" s="127"/>
      <c r="AA110" s="127" t="str">
        <f>TEXT(Y110,"###,###")</f>
        <v>8,018</v>
      </c>
      <c r="AB110" s="127"/>
      <c r="AC110" s="127">
        <f t="shared" si="3"/>
        <v>21.972541174536186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12408</v>
      </c>
      <c r="Y111" s="127">
        <v>12917</v>
      </c>
      <c r="Z111" s="127"/>
      <c r="AA111" s="127" t="str">
        <f>TEXT(Y111,"###,###")</f>
        <v>12,917</v>
      </c>
      <c r="AB111" s="127"/>
      <c r="AC111" s="127">
        <f t="shared" si="3"/>
        <v>35.397769312981282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34955</v>
      </c>
      <c r="Y112" s="127">
        <v>36491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1320</v>
      </c>
      <c r="U114" s="127">
        <v>1483</v>
      </c>
      <c r="V114" s="127">
        <v>1544</v>
      </c>
      <c r="W114" s="127">
        <v>1508</v>
      </c>
      <c r="X114" s="127">
        <v>1409</v>
      </c>
      <c r="Y114" s="127">
        <v>1605</v>
      </c>
      <c r="Z114" s="127"/>
      <c r="AA114" s="127" t="str">
        <f>TEXT(Y114,"###,###")</f>
        <v>1,605</v>
      </c>
      <c r="AB114" s="127"/>
      <c r="AC114" s="127">
        <f>Y114/X114-1</f>
        <v>0.13910574875798432</v>
      </c>
      <c r="AD114" s="127"/>
      <c r="AE114" s="127">
        <f>Y114/T114-1</f>
        <v>0.21590909090909083</v>
      </c>
      <c r="AF114" s="127"/>
    </row>
    <row r="115" spans="19:32" x14ac:dyDescent="0.25">
      <c r="S115" s="127" t="s">
        <v>104</v>
      </c>
      <c r="T115" s="127">
        <v>1930</v>
      </c>
      <c r="U115" s="127">
        <v>2078</v>
      </c>
      <c r="V115" s="127">
        <v>2239</v>
      </c>
      <c r="W115" s="127">
        <v>2168</v>
      </c>
      <c r="X115" s="127">
        <v>2101</v>
      </c>
      <c r="Y115" s="127">
        <v>2258</v>
      </c>
      <c r="Z115" s="127"/>
      <c r="AA115" s="127" t="str">
        <f>TEXT(Y115,"###,###")</f>
        <v>2,258</v>
      </c>
      <c r="AB115" s="127"/>
      <c r="AC115" s="127">
        <f>Y115/X115-1</f>
        <v>7.4726320799619161E-2</v>
      </c>
      <c r="AD115" s="127"/>
      <c r="AE115" s="127">
        <f>Y115/T115-1</f>
        <v>0.1699481865284973</v>
      </c>
      <c r="AF115" s="127"/>
    </row>
    <row r="116" spans="19:32" x14ac:dyDescent="0.25">
      <c r="S116" s="127" t="s">
        <v>56</v>
      </c>
      <c r="T116" s="127">
        <v>3250</v>
      </c>
      <c r="U116" s="127">
        <v>3561</v>
      </c>
      <c r="V116" s="127">
        <v>3783</v>
      </c>
      <c r="W116" s="127">
        <v>3676</v>
      </c>
      <c r="X116" s="127">
        <v>3510</v>
      </c>
      <c r="Y116" s="127">
        <v>3863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39.950000000000003</v>
      </c>
      <c r="V118" s="127">
        <v>44.1</v>
      </c>
      <c r="W118" s="127">
        <v>45.16</v>
      </c>
      <c r="X118" s="127">
        <v>43.25</v>
      </c>
      <c r="Y118" s="127">
        <v>43.43</v>
      </c>
      <c r="Z118" s="127"/>
      <c r="AA118" s="127" t="str">
        <f>TEXT(Y118,"##.0")</f>
        <v>43.4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19941</v>
      </c>
      <c r="V120" s="127">
        <v>20271</v>
      </c>
      <c r="W120" s="127">
        <v>20467</v>
      </c>
      <c r="X120" s="127">
        <v>20873</v>
      </c>
      <c r="Y120" s="127">
        <v>21473</v>
      </c>
      <c r="Z120" s="127"/>
      <c r="AA120" s="127" t="str">
        <f>TEXT(Y120,"###,###")</f>
        <v>21,473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2491</v>
      </c>
      <c r="V121" s="127">
        <v>2469</v>
      </c>
      <c r="W121" s="127">
        <v>2395</v>
      </c>
      <c r="X121" s="127">
        <v>2434</v>
      </c>
      <c r="Y121" s="127">
        <v>2450</v>
      </c>
      <c r="Z121" s="127"/>
      <c r="AA121" s="127" t="str">
        <f t="shared" ref="AA121:AA128" si="4">TEXT(Y121,"###,###")</f>
        <v>2,450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2167</v>
      </c>
      <c r="V122" s="127">
        <v>2135</v>
      </c>
      <c r="W122" s="127">
        <v>2139</v>
      </c>
      <c r="X122" s="127">
        <v>2184</v>
      </c>
      <c r="Y122" s="127">
        <v>2362</v>
      </c>
      <c r="Z122" s="127"/>
      <c r="AA122" s="127" t="str">
        <f t="shared" si="4"/>
        <v>2,362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22108</v>
      </c>
      <c r="V124" s="127">
        <v>22406</v>
      </c>
      <c r="W124" s="127">
        <v>22606</v>
      </c>
      <c r="X124" s="127">
        <v>23057</v>
      </c>
      <c r="Y124" s="127">
        <v>23835</v>
      </c>
      <c r="Z124" s="127"/>
      <c r="AA124" s="127" t="str">
        <f t="shared" si="4"/>
        <v>23,835</v>
      </c>
      <c r="AB124" s="127"/>
      <c r="AC124" s="127">
        <f>Y124/$Y$7*100</f>
        <v>90.67909454061251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4658</v>
      </c>
      <c r="V125" s="127">
        <v>4604</v>
      </c>
      <c r="W125" s="127">
        <v>4534</v>
      </c>
      <c r="X125" s="127">
        <v>4618</v>
      </c>
      <c r="Y125" s="127">
        <v>4812</v>
      </c>
      <c r="Z125" s="127"/>
      <c r="AA125" s="127" t="str">
        <f t="shared" si="4"/>
        <v>4,812</v>
      </c>
      <c r="AB125" s="127"/>
      <c r="AC125" s="127">
        <f>Y125/$Y$7*100</f>
        <v>18.3070192124786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12860</v>
      </c>
      <c r="V127" s="127">
        <v>12952</v>
      </c>
      <c r="W127" s="127">
        <v>12906</v>
      </c>
      <c r="X127" s="127">
        <v>13135</v>
      </c>
      <c r="Y127" s="127">
        <v>13547</v>
      </c>
      <c r="Z127" s="127"/>
      <c r="AA127" s="127" t="str">
        <f t="shared" si="4"/>
        <v>13,547</v>
      </c>
      <c r="AB127" s="127"/>
      <c r="AC127" s="127">
        <f>Y127/$Y$7*100</f>
        <v>51.538900513600915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11739</v>
      </c>
      <c r="V128" s="127">
        <v>11920</v>
      </c>
      <c r="W128" s="127">
        <v>12093</v>
      </c>
      <c r="X128" s="127">
        <v>12361</v>
      </c>
      <c r="Y128" s="127">
        <v>12738</v>
      </c>
      <c r="Z128" s="127"/>
      <c r="AA128" s="127" t="str">
        <f t="shared" si="4"/>
        <v>12,738</v>
      </c>
      <c r="AB128" s="127"/>
      <c r="AC128" s="127">
        <f>Y128/$Y$7*100</f>
        <v>48.461099486399092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78DD38DA-9490-4C95-A2DD-0D31F79859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47A7EF55-9094-4134-B943-6E49C77CCE7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D4505E8F-6F89-41BC-BC2F-53A06E8A5B5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F1223EC6-D292-40DF-AA57-219CEB6E15B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Manningham</v>
      </c>
      <c r="T1" s="127"/>
      <c r="U1" s="127"/>
      <c r="V1" s="127"/>
      <c r="W1" s="127"/>
      <c r="X1" s="127"/>
      <c r="Y1" s="127" t="str">
        <f>Y3</f>
        <v>8.40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151</v>
      </c>
      <c r="V3" s="127"/>
      <c r="W3" s="127"/>
      <c r="X3" s="127"/>
      <c r="Y3" s="127" t="s">
        <v>211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8.40'!$Y$3&amp;" "&amp;'Table 8.40'!$U$3&amp;", "&amp;'State data for spotlight'!$C$3&amp;", "&amp;'Table 8.40'!$Y$2</f>
        <v>Table 8.40 Manningham,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86105</v>
      </c>
      <c r="U4" s="129">
        <v>86015</v>
      </c>
      <c r="V4" s="129">
        <v>85307</v>
      </c>
      <c r="W4" s="129">
        <v>85229</v>
      </c>
      <c r="X4" s="129">
        <v>85541</v>
      </c>
      <c r="Y4" s="129">
        <v>87276</v>
      </c>
      <c r="Z4" s="127"/>
      <c r="AA4" s="127" t="str">
        <f>TEXT(Y4,"###,###")</f>
        <v>87,276</v>
      </c>
      <c r="AB4" s="127"/>
      <c r="AC4" s="127">
        <f t="shared" ref="AC4:AC9" si="0">Y4/X4-1</f>
        <v>2.0282671467483526E-2</v>
      </c>
      <c r="AD4" s="127"/>
      <c r="AE4" s="127">
        <f>Y4/T4-1</f>
        <v>1.3599674815632179E-2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43159</v>
      </c>
      <c r="U5" s="129">
        <v>42919</v>
      </c>
      <c r="V5" s="129">
        <v>42709</v>
      </c>
      <c r="W5" s="129">
        <v>42234</v>
      </c>
      <c r="X5" s="129">
        <v>42359</v>
      </c>
      <c r="Y5" s="129">
        <v>43316</v>
      </c>
      <c r="Z5" s="127"/>
      <c r="AA5" s="127" t="str">
        <f>TEXT(Y5,"###,###")</f>
        <v>43,316</v>
      </c>
      <c r="AB5" s="127"/>
      <c r="AC5" s="127">
        <f t="shared" si="0"/>
        <v>2.2592601336197671E-2</v>
      </c>
      <c r="AD5" s="127"/>
      <c r="AE5" s="127">
        <f t="shared" ref="AE5:AE9" si="1">Y5/T5-1</f>
        <v>3.6377117171388917E-3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42946</v>
      </c>
      <c r="U6" s="129">
        <v>43096</v>
      </c>
      <c r="V6" s="129">
        <v>42598</v>
      </c>
      <c r="W6" s="129">
        <v>42995</v>
      </c>
      <c r="X6" s="129">
        <v>43182</v>
      </c>
      <c r="Y6" s="129">
        <v>43960</v>
      </c>
      <c r="Z6" s="127"/>
      <c r="AA6" s="127" t="str">
        <f>TEXT(Y6,"###,###")</f>
        <v>43,960</v>
      </c>
      <c r="AB6" s="127"/>
      <c r="AC6" s="127">
        <f t="shared" si="0"/>
        <v>1.801676624519466E-2</v>
      </c>
      <c r="AD6" s="127"/>
      <c r="AE6" s="127">
        <f t="shared" si="1"/>
        <v>2.3611046430400906E-2</v>
      </c>
      <c r="AF6" s="127"/>
    </row>
    <row r="7" spans="1:32" ht="16.5" customHeight="1" thickBot="1" x14ac:dyDescent="0.3">
      <c r="A7" s="46" t="str">
        <f>"QUICK STATS for "&amp;'Table 8.40'!Y2&amp;"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64002</v>
      </c>
      <c r="U7" s="129">
        <v>63714</v>
      </c>
      <c r="V7" s="129">
        <v>63293</v>
      </c>
      <c r="W7" s="129">
        <v>63049</v>
      </c>
      <c r="X7" s="129">
        <v>63096</v>
      </c>
      <c r="Y7" s="129">
        <v>63730</v>
      </c>
      <c r="Z7" s="127"/>
      <c r="AA7" s="127" t="str">
        <f>TEXT(Y7,"###,###")</f>
        <v>63,730</v>
      </c>
      <c r="AB7" s="127"/>
      <c r="AC7" s="127">
        <f t="shared" si="0"/>
        <v>1.0048180550272567E-2</v>
      </c>
      <c r="AD7" s="127"/>
      <c r="AE7" s="127">
        <f t="shared" si="1"/>
        <v>-4.249867191650214E-3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87,276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8.40'!AA7</f>
        <v>63,730</v>
      </c>
      <c r="P8" s="51"/>
      <c r="S8" s="127" t="s">
        <v>96</v>
      </c>
      <c r="T8" s="127">
        <v>37623</v>
      </c>
      <c r="U8" s="127">
        <v>38129</v>
      </c>
      <c r="V8" s="127">
        <v>38810</v>
      </c>
      <c r="W8" s="127">
        <v>40171.47</v>
      </c>
      <c r="X8" s="127">
        <v>41400</v>
      </c>
      <c r="Y8" s="127">
        <v>42030.58</v>
      </c>
      <c r="Z8" s="127"/>
      <c r="AA8" s="127" t="str">
        <f>TEXT(Y8,"$###,###")</f>
        <v>$42,031</v>
      </c>
      <c r="AB8" s="127"/>
      <c r="AC8" s="127">
        <f t="shared" si="0"/>
        <v>1.5231400966183584E-2</v>
      </c>
      <c r="AD8" s="127"/>
      <c r="AE8" s="127">
        <f t="shared" si="1"/>
        <v>0.11715121069558521</v>
      </c>
      <c r="AF8" s="127"/>
    </row>
    <row r="9" spans="1:32" x14ac:dyDescent="0.25">
      <c r="A9" s="55" t="s">
        <v>17</v>
      </c>
      <c r="B9" s="56"/>
      <c r="C9" s="57"/>
      <c r="D9" s="58">
        <f>'Table 8.40'!AC104</f>
        <v>76.534213300334571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50.808096657774996</v>
      </c>
      <c r="P9" s="59" t="s">
        <v>97</v>
      </c>
      <c r="S9" s="127" t="s">
        <v>9</v>
      </c>
      <c r="T9" s="127">
        <v>3561265379</v>
      </c>
      <c r="U9" s="127">
        <v>3609644925</v>
      </c>
      <c r="V9" s="127">
        <v>3671439843</v>
      </c>
      <c r="W9" s="127">
        <v>3747083475</v>
      </c>
      <c r="X9" s="127">
        <v>3859718502</v>
      </c>
      <c r="Y9" s="127">
        <v>3972707128</v>
      </c>
      <c r="Z9" s="127"/>
      <c r="AA9" s="127" t="str">
        <f>TEXT(Y9/1000000,"$#,###.0")&amp;" mil"</f>
        <v>$3,972.7 mil</v>
      </c>
      <c r="AB9" s="127"/>
      <c r="AC9" s="127">
        <f t="shared" si="0"/>
        <v>2.9273799615555429E-2</v>
      </c>
      <c r="AD9" s="127"/>
      <c r="AE9" s="127">
        <f t="shared" si="1"/>
        <v>0.11553245973360537</v>
      </c>
      <c r="AF9" s="127"/>
    </row>
    <row r="10" spans="1:32" x14ac:dyDescent="0.25">
      <c r="A10" s="55" t="s">
        <v>20</v>
      </c>
      <c r="B10" s="56"/>
      <c r="C10" s="57"/>
      <c r="D10" s="58">
        <f>'Table 8.40'!AC105</f>
        <v>14.862046839910171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49.191903342225011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91.79193472461948</v>
      </c>
      <c r="P11" s="59" t="s">
        <v>97</v>
      </c>
      <c r="S11" s="127" t="s">
        <v>32</v>
      </c>
      <c r="T11" s="129">
        <v>76228</v>
      </c>
      <c r="U11" s="129">
        <v>76251</v>
      </c>
      <c r="V11" s="129">
        <v>75730</v>
      </c>
      <c r="W11" s="129">
        <v>76069</v>
      </c>
      <c r="X11" s="129">
        <v>76186</v>
      </c>
      <c r="Y11" s="129">
        <v>77660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8.40'!AC108</f>
        <v>17.724231174664283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15.088655264396674</v>
      </c>
      <c r="P12" s="59" t="s">
        <v>97</v>
      </c>
      <c r="S12" s="127" t="s">
        <v>33</v>
      </c>
      <c r="T12" s="129">
        <v>9875</v>
      </c>
      <c r="U12" s="129">
        <v>9763</v>
      </c>
      <c r="V12" s="129">
        <v>9580</v>
      </c>
      <c r="W12" s="129">
        <v>9161</v>
      </c>
      <c r="X12" s="129">
        <v>9357</v>
      </c>
      <c r="Y12" s="129">
        <v>9616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8.40'!AC109</f>
        <v>14.788716256473716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8.40'!AA118</f>
        <v>42.8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8.40'!AC110</f>
        <v>20.054768779504101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14.815628432449396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8.40'!AC111</f>
        <v>38.828543929602638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85.184371567550599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377</v>
      </c>
      <c r="Z15" s="127"/>
      <c r="AA15" s="130">
        <f t="shared" ref="AA15:AA34" si="2">IF(Y15="np",0,Y15/$Y$34)</f>
        <v>4.3196296805536457E-3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120</v>
      </c>
      <c r="Z16" s="127"/>
      <c r="AA16" s="130">
        <f t="shared" si="2"/>
        <v>1.3749484394335212E-3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4018</v>
      </c>
      <c r="Z17" s="127"/>
      <c r="AA17" s="130">
        <f t="shared" si="2"/>
        <v>4.603785691369907E-2</v>
      </c>
      <c r="AB17" s="127"/>
      <c r="AC17" s="127"/>
      <c r="AD17" s="127"/>
      <c r="AE17" s="127"/>
      <c r="AF17" s="127"/>
    </row>
    <row r="18" spans="1:32" x14ac:dyDescent="0.25">
      <c r="A18" s="85" t="str">
        <f>'Table 8.40'!$S$1&amp;" ("&amp;'Table 8.40'!$T$2&amp;" to "&amp;'Table 8.40'!$Y$2&amp;")"</f>
        <v>Manningham (2011-12 to 2016-17)</v>
      </c>
      <c r="B18" s="85"/>
      <c r="C18" s="85"/>
      <c r="D18" s="85"/>
      <c r="E18" s="85"/>
      <c r="F18" s="85"/>
      <c r="G18" s="85" t="str">
        <f>'Table 8.40'!$S$1&amp;" ("&amp;'Table 8.40'!$T$2&amp;" to "&amp;'Table 8.40'!$Y$2&amp;")"</f>
        <v>Manningham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415</v>
      </c>
      <c r="Z18" s="127"/>
      <c r="AA18" s="130">
        <f t="shared" si="2"/>
        <v>4.7550300197075944E-3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4710</v>
      </c>
      <c r="Z19" s="127"/>
      <c r="AA19" s="130">
        <f t="shared" si="2"/>
        <v>5.396672624776571E-2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4580</v>
      </c>
      <c r="Z20" s="127"/>
      <c r="AA20" s="130">
        <f t="shared" si="2"/>
        <v>5.2477198771712724E-2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9344</v>
      </c>
      <c r="Z21" s="127"/>
      <c r="AA21" s="130">
        <f t="shared" si="2"/>
        <v>0.10706265181722352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5543</v>
      </c>
      <c r="Z22" s="127"/>
      <c r="AA22" s="130">
        <f t="shared" si="2"/>
        <v>6.3511159998166741E-2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1973</v>
      </c>
      <c r="Z23" s="127"/>
      <c r="AA23" s="130">
        <f t="shared" si="2"/>
        <v>2.2606443925019478E-2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1809</v>
      </c>
      <c r="Z24" s="127"/>
      <c r="AA24" s="130">
        <f t="shared" si="2"/>
        <v>2.0727347724460332E-2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4656</v>
      </c>
      <c r="Z25" s="127"/>
      <c r="AA25" s="130">
        <f t="shared" si="2"/>
        <v>5.3347999450020625E-2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1935</v>
      </c>
      <c r="Z26" s="127"/>
      <c r="AA26" s="130">
        <f t="shared" si="2"/>
        <v>2.2171043585865531E-2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8873</v>
      </c>
      <c r="Z27" s="127"/>
      <c r="AA27" s="130">
        <f t="shared" si="2"/>
        <v>0.10166597919244695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5833</v>
      </c>
      <c r="Z28" s="127"/>
      <c r="AA28" s="130">
        <f t="shared" si="2"/>
        <v>6.6833952060131083E-2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3401</v>
      </c>
      <c r="Z29" s="127"/>
      <c r="AA29" s="130">
        <f t="shared" si="2"/>
        <v>3.896833035427838E-2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7390</v>
      </c>
      <c r="Z30" s="127"/>
      <c r="AA30" s="130">
        <f t="shared" si="2"/>
        <v>8.4673908061781017E-2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8.40'!Y2&amp;")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9865</v>
      </c>
      <c r="Z31" s="127"/>
      <c r="AA31" s="130">
        <f t="shared" si="2"/>
        <v>0.11303221962509739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1775</v>
      </c>
      <c r="Z32" s="127"/>
      <c r="AA32" s="130">
        <f t="shared" si="2"/>
        <v>2.0337778999954169E-2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2754</v>
      </c>
      <c r="Z33" s="127"/>
      <c r="AA33" s="130">
        <f t="shared" si="2"/>
        <v>3.1555066684999314E-2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87276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55202</v>
      </c>
      <c r="U37" s="127">
        <v>54466</v>
      </c>
      <c r="V37" s="127">
        <v>54137</v>
      </c>
      <c r="W37" s="127">
        <v>54110</v>
      </c>
      <c r="X37" s="127">
        <v>54138</v>
      </c>
      <c r="Y37" s="127">
        <v>54288</v>
      </c>
      <c r="Z37" s="127"/>
      <c r="AA37" s="127" t="str">
        <f>TEXT(Y37,"###,###")</f>
        <v>54,288</v>
      </c>
      <c r="AB37" s="127"/>
      <c r="AC37" s="127">
        <f>Y37/X37-1</f>
        <v>2.7706971073921949E-3</v>
      </c>
      <c r="AD37" s="127"/>
      <c r="AE37" s="127">
        <f>Y37/T37-1</f>
        <v>-1.6557371109742425E-2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8801</v>
      </c>
      <c r="U38" s="127">
        <v>9246</v>
      </c>
      <c r="V38" s="127">
        <v>9157</v>
      </c>
      <c r="W38" s="127">
        <v>8941</v>
      </c>
      <c r="X38" s="127">
        <v>8957</v>
      </c>
      <c r="Y38" s="127">
        <v>9442</v>
      </c>
      <c r="Z38" s="127"/>
      <c r="AA38" s="127" t="str">
        <f>TEXT(Y38,"###,###")</f>
        <v>9,442</v>
      </c>
      <c r="AB38" s="127"/>
      <c r="AC38" s="127">
        <f>Y38/X38-1</f>
        <v>5.4147594060511395E-2</v>
      </c>
      <c r="AD38" s="127"/>
      <c r="AE38" s="127">
        <f>Y38/T38-1</f>
        <v>7.2832632655380092E-2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64003</v>
      </c>
      <c r="U40" s="127">
        <v>63712</v>
      </c>
      <c r="V40" s="127">
        <v>63294</v>
      </c>
      <c r="W40" s="127">
        <v>63051</v>
      </c>
      <c r="X40" s="127">
        <v>63095</v>
      </c>
      <c r="Y40" s="127">
        <v>63730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85.184371567550599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14.815628432449396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12</v>
      </c>
      <c r="Y44" s="129">
        <v>20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534</v>
      </c>
      <c r="Y45" s="129">
        <v>591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2199</v>
      </c>
      <c r="Y46" s="129">
        <v>2271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4134</v>
      </c>
      <c r="Y47" s="129">
        <v>4105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4808</v>
      </c>
      <c r="Y48" s="129">
        <v>5036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8.40'!S1&amp;" ("&amp;'Table 8.40'!Y2&amp;") *"</f>
        <v>Number of jobs by age and sex of job holders in Manningham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4113</v>
      </c>
      <c r="Y49" s="129">
        <v>4283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4053</v>
      </c>
      <c r="Y50" s="129">
        <v>4291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3989</v>
      </c>
      <c r="Y51" s="129">
        <v>4126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4434</v>
      </c>
      <c r="Y52" s="129">
        <v>4420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4135</v>
      </c>
      <c r="Y53" s="129">
        <v>4085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3759</v>
      </c>
      <c r="Y54" s="129">
        <v>3803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2678</v>
      </c>
      <c r="Y55" s="129">
        <v>2719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1723</v>
      </c>
      <c r="Y56" s="129">
        <v>1723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917</v>
      </c>
      <c r="Y57" s="129">
        <v>973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496</v>
      </c>
      <c r="Y58" s="129">
        <v>506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223</v>
      </c>
      <c r="Y59" s="129">
        <v>214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148</v>
      </c>
      <c r="Y60" s="129">
        <v>149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42359</v>
      </c>
      <c r="Y61" s="129">
        <v>43316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21</v>
      </c>
      <c r="Y63" s="129">
        <v>23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8.40'!S1&amp;" ("&amp;'Table 8.40'!Y2&amp;") *"</f>
        <v>Number of employed persons per occupation of main job by sex in Manningham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681</v>
      </c>
      <c r="Y64" s="129">
        <v>715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2566</v>
      </c>
      <c r="Y65" s="129">
        <v>2745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4445</v>
      </c>
      <c r="Y66" s="129">
        <v>4517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5054</v>
      </c>
      <c r="Y67" s="129">
        <v>5098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4131</v>
      </c>
      <c r="Y68" s="129">
        <v>4284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3693</v>
      </c>
      <c r="Y69" s="129">
        <v>3834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4122</v>
      </c>
      <c r="Y70" s="129">
        <v>4119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4660</v>
      </c>
      <c r="Y71" s="129">
        <v>4830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4608</v>
      </c>
      <c r="Y72" s="129">
        <v>4504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3680</v>
      </c>
      <c r="Y73" s="129">
        <v>3766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2624</v>
      </c>
      <c r="Y74" s="129">
        <v>2609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1471</v>
      </c>
      <c r="Y75" s="129">
        <v>1417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689</v>
      </c>
      <c r="Y76" s="129">
        <v>795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362</v>
      </c>
      <c r="Y77" s="129">
        <v>343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210</v>
      </c>
      <c r="Y78" s="129">
        <v>213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165</v>
      </c>
      <c r="Y79" s="129">
        <v>148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43182</v>
      </c>
      <c r="Y80" s="129">
        <v>43960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8.40'!S1</f>
        <v>Manningham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5736</v>
      </c>
      <c r="Y83" s="129">
        <v>5897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6998</v>
      </c>
      <c r="Y84" s="129">
        <v>7169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8.40'!AA4</f>
        <v>87,276</v>
      </c>
      <c r="D85" s="99">
        <f>'Table 8.40'!AC4</f>
        <v>2.0282671467483526E-2</v>
      </c>
      <c r="E85" s="100">
        <f>'Table 8.40'!AC4</f>
        <v>2.0282671467483526E-2</v>
      </c>
      <c r="F85" s="99">
        <f>'Table 8.40'!AE4</f>
        <v>1.3599674815632179E-2</v>
      </c>
      <c r="G85" s="100">
        <f>'Table 8.40'!AE4</f>
        <v>1.3599674815632179E-2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3551</v>
      </c>
      <c r="Y85" s="129">
        <v>3590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8.40'!AA5</f>
        <v>43,316</v>
      </c>
      <c r="D86" s="99">
        <f>'Table 8.40'!AC5</f>
        <v>2.2592601336197671E-2</v>
      </c>
      <c r="E86" s="100">
        <f>'Table 8.40'!AC5</f>
        <v>2.2592601336197671E-2</v>
      </c>
      <c r="F86" s="99">
        <f>'Table 8.40'!AE5</f>
        <v>3.6377117171388917E-3</v>
      </c>
      <c r="G86" s="100">
        <f>'Table 8.40'!AE5</f>
        <v>3.6377117171388917E-3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1407</v>
      </c>
      <c r="Y86" s="129">
        <v>1429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8.40'!AA6</f>
        <v>43,960</v>
      </c>
      <c r="D87" s="99">
        <f>'Table 8.40'!AC6</f>
        <v>1.801676624519466E-2</v>
      </c>
      <c r="E87" s="100">
        <f>'Table 8.40'!AC6</f>
        <v>1.801676624519466E-2</v>
      </c>
      <c r="F87" s="99">
        <f>'Table 8.40'!AE6</f>
        <v>2.3611046430400906E-2</v>
      </c>
      <c r="G87" s="100">
        <f>'Table 8.40'!AE6</f>
        <v>2.3611046430400906E-2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2216</v>
      </c>
      <c r="Y87" s="129">
        <v>2293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8.40'!AA7</f>
        <v>63,730</v>
      </c>
      <c r="D88" s="99">
        <f>'Table 8.40'!AC7</f>
        <v>1.0048180550272567E-2</v>
      </c>
      <c r="E88" s="100">
        <f>'Table 8.40'!AC7</f>
        <v>1.0048180550272567E-2</v>
      </c>
      <c r="F88" s="99">
        <f>'Table 8.40'!AE7</f>
        <v>-4.249867191650214E-3</v>
      </c>
      <c r="G88" s="100">
        <f>'Table 8.40'!AE7</f>
        <v>-4.249867191650214E-3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2172</v>
      </c>
      <c r="Y88" s="129">
        <v>2205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8.40'!AA37</f>
        <v>54,288</v>
      </c>
      <c r="D89" s="99">
        <f>'Table 8.40'!AC37</f>
        <v>2.7706971073921949E-3</v>
      </c>
      <c r="E89" s="100">
        <f>'Table 8.40'!AC37</f>
        <v>2.7706971073921949E-3</v>
      </c>
      <c r="F89" s="99">
        <f>'Table 8.40'!AE37</f>
        <v>-1.6557371109742425E-2</v>
      </c>
      <c r="G89" s="100">
        <f>'Table 8.40'!AE37</f>
        <v>-1.6557371109742425E-2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997</v>
      </c>
      <c r="Y89" s="129">
        <v>1014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8.40'!AA38</f>
        <v>9,442</v>
      </c>
      <c r="D90" s="99">
        <f>'Table 8.40'!AC38</f>
        <v>5.4147594060511395E-2</v>
      </c>
      <c r="E90" s="100">
        <f>'Table 8.40'!AC38</f>
        <v>5.4147594060511395E-2</v>
      </c>
      <c r="F90" s="99">
        <f>'Table 8.40'!AE38</f>
        <v>7.2832632655380092E-2</v>
      </c>
      <c r="G90" s="100">
        <f>'Table 8.40'!AE38</f>
        <v>7.2832632655380092E-2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1521</v>
      </c>
      <c r="Y90" s="129">
        <v>1603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8.40'!AA114</f>
        <v>3,921</v>
      </c>
      <c r="D91" s="99">
        <f>'Table 8.40'!AC114</f>
        <v>6.4910374796306458E-2</v>
      </c>
      <c r="E91" s="100">
        <f>'Table 8.40'!AC114</f>
        <v>6.4910374796306458E-2</v>
      </c>
      <c r="F91" s="99">
        <f>'Table 8.40'!AE114</f>
        <v>7.2483588621444106E-2</v>
      </c>
      <c r="G91" s="100">
        <f>'Table 8.40'!AE114</f>
        <v>7.2483588621444106E-2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32005</v>
      </c>
      <c r="Y91" s="129">
        <v>32380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8.40'!AA115</f>
        <v>5,521</v>
      </c>
      <c r="D92" s="99">
        <f>'Table 8.40'!AC115</f>
        <v>4.5445938269267128E-2</v>
      </c>
      <c r="E92" s="100">
        <f>'Table 8.40'!AC115</f>
        <v>4.5445938269267128E-2</v>
      </c>
      <c r="F92" s="99">
        <f>'Table 8.40'!AE115</f>
        <v>7.266368758500108E-2</v>
      </c>
      <c r="G92" s="100">
        <f>'Table 8.40'!AE115</f>
        <v>7.266368758500108E-2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8.40'!AA8</f>
        <v>$42,031</v>
      </c>
      <c r="D93" s="99">
        <f>'Table 8.40'!AC8</f>
        <v>1.5231400966183584E-2</v>
      </c>
      <c r="E93" s="100">
        <f>'Table 8.40'!AC8</f>
        <v>1.5231400966183584E-2</v>
      </c>
      <c r="F93" s="99">
        <f>'Table 8.40'!AE8</f>
        <v>0.11715121069558521</v>
      </c>
      <c r="G93" s="100">
        <f>'Table 8.40'!AE8</f>
        <v>0.11715121069558521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3063</v>
      </c>
      <c r="Y93" s="129">
        <v>3245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8.40'!AA9</f>
        <v>$3,972.7 mil</v>
      </c>
      <c r="D94" s="99">
        <f>'Table 8.40'!AC9</f>
        <v>2.9273799615555429E-2</v>
      </c>
      <c r="E94" s="100">
        <f>'Table 8.40'!AC9</f>
        <v>2.9273799615555429E-2</v>
      </c>
      <c r="F94" s="99">
        <f>'Table 8.40'!AE9</f>
        <v>0.11553245973360537</v>
      </c>
      <c r="G94" s="100">
        <f>'Table 8.40'!AE9</f>
        <v>0.11553245973360537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7730</v>
      </c>
      <c r="Y94" s="129">
        <v>7771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751</v>
      </c>
      <c r="Y95" s="129">
        <v>765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2689</v>
      </c>
      <c r="Y96" s="129">
        <v>2833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6126</v>
      </c>
      <c r="Y97" s="129">
        <v>6316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3414</v>
      </c>
      <c r="Y98" s="129">
        <v>3428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139</v>
      </c>
      <c r="Y99" s="129">
        <v>152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750</v>
      </c>
      <c r="Y100" s="129">
        <v>761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31091</v>
      </c>
      <c r="Y101" s="129">
        <v>31350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63139</v>
      </c>
      <c r="Y104" s="127">
        <v>66796</v>
      </c>
      <c r="Z104" s="127"/>
      <c r="AA104" s="127" t="str">
        <f>TEXT(Y104,"###,###")</f>
        <v>66,796</v>
      </c>
      <c r="AB104" s="127"/>
      <c r="AC104" s="127">
        <f>Y104/($Y$4)*100</f>
        <v>76.534213300334571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13676</v>
      </c>
      <c r="Y105" s="127">
        <v>12971</v>
      </c>
      <c r="Z105" s="127"/>
      <c r="AA105" s="127" t="str">
        <f>TEXT(Y105,"###,###")</f>
        <v>12,971</v>
      </c>
      <c r="AB105" s="127"/>
      <c r="AC105" s="127">
        <f>Y105/($Y$4)*100</f>
        <v>14.862046839910171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76815</v>
      </c>
      <c r="Y106" s="127">
        <v>79767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14502</v>
      </c>
      <c r="Y108" s="127">
        <v>15469</v>
      </c>
      <c r="Z108" s="127"/>
      <c r="AA108" s="127" t="str">
        <f>TEXT(Y108,"###,###")</f>
        <v>15,469</v>
      </c>
      <c r="AB108" s="127"/>
      <c r="AC108" s="127">
        <f>Y108/($Y$4)*100</f>
        <v>17.724231174664283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12193</v>
      </c>
      <c r="Y109" s="127">
        <v>12907</v>
      </c>
      <c r="Z109" s="127"/>
      <c r="AA109" s="127" t="str">
        <f>TEXT(Y109,"###,###")</f>
        <v>12,907</v>
      </c>
      <c r="AB109" s="127"/>
      <c r="AC109" s="127">
        <f t="shared" ref="AC109:AC111" si="3">Y109/($Y$4)*100</f>
        <v>14.788716256473716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16967</v>
      </c>
      <c r="Y110" s="127">
        <v>17503</v>
      </c>
      <c r="Z110" s="127"/>
      <c r="AA110" s="127" t="str">
        <f>TEXT(Y110,"###,###")</f>
        <v>17,503</v>
      </c>
      <c r="AB110" s="127"/>
      <c r="AC110" s="127">
        <f t="shared" si="3"/>
        <v>20.054768779504101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33153</v>
      </c>
      <c r="Y111" s="127">
        <v>33888</v>
      </c>
      <c r="Z111" s="127"/>
      <c r="AA111" s="127" t="str">
        <f>TEXT(Y111,"###,###")</f>
        <v>33,888</v>
      </c>
      <c r="AB111" s="127"/>
      <c r="AC111" s="127">
        <f t="shared" si="3"/>
        <v>38.828543929602638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85541</v>
      </c>
      <c r="Y112" s="127">
        <v>87276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3656</v>
      </c>
      <c r="U114" s="127">
        <v>3792</v>
      </c>
      <c r="V114" s="127">
        <v>3850</v>
      </c>
      <c r="W114" s="127">
        <v>3702</v>
      </c>
      <c r="X114" s="127">
        <v>3682</v>
      </c>
      <c r="Y114" s="127">
        <v>3921</v>
      </c>
      <c r="Z114" s="127"/>
      <c r="AA114" s="127" t="str">
        <f>TEXT(Y114,"###,###")</f>
        <v>3,921</v>
      </c>
      <c r="AB114" s="127"/>
      <c r="AC114" s="127">
        <f>Y114/X114-1</f>
        <v>6.4910374796306458E-2</v>
      </c>
      <c r="AD114" s="127"/>
      <c r="AE114" s="127">
        <f>Y114/T114-1</f>
        <v>7.2483588621444106E-2</v>
      </c>
      <c r="AF114" s="127"/>
    </row>
    <row r="115" spans="19:32" x14ac:dyDescent="0.25">
      <c r="S115" s="127" t="s">
        <v>104</v>
      </c>
      <c r="T115" s="127">
        <v>5147</v>
      </c>
      <c r="U115" s="127">
        <v>5459</v>
      </c>
      <c r="V115" s="127">
        <v>5303</v>
      </c>
      <c r="W115" s="127">
        <v>5241</v>
      </c>
      <c r="X115" s="127">
        <v>5281</v>
      </c>
      <c r="Y115" s="127">
        <v>5521</v>
      </c>
      <c r="Z115" s="127"/>
      <c r="AA115" s="127" t="str">
        <f>TEXT(Y115,"###,###")</f>
        <v>5,521</v>
      </c>
      <c r="AB115" s="127"/>
      <c r="AC115" s="127">
        <f>Y115/X115-1</f>
        <v>4.5445938269267128E-2</v>
      </c>
      <c r="AD115" s="127"/>
      <c r="AE115" s="127">
        <f>Y115/T115-1</f>
        <v>7.266368758500108E-2</v>
      </c>
      <c r="AF115" s="127"/>
    </row>
    <row r="116" spans="19:32" x14ac:dyDescent="0.25">
      <c r="S116" s="127" t="s">
        <v>56</v>
      </c>
      <c r="T116" s="127">
        <v>8803</v>
      </c>
      <c r="U116" s="127">
        <v>9251</v>
      </c>
      <c r="V116" s="127">
        <v>9153</v>
      </c>
      <c r="W116" s="127">
        <v>8943</v>
      </c>
      <c r="X116" s="127">
        <v>8963</v>
      </c>
      <c r="Y116" s="127">
        <v>9442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42.73</v>
      </c>
      <c r="V118" s="127">
        <v>42.84</v>
      </c>
      <c r="W118" s="127">
        <v>43.83</v>
      </c>
      <c r="X118" s="127">
        <v>44.85</v>
      </c>
      <c r="Y118" s="127">
        <v>42.75</v>
      </c>
      <c r="Z118" s="127"/>
      <c r="AA118" s="127" t="str">
        <f>TEXT(Y118,"##.0")</f>
        <v>42.8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53953</v>
      </c>
      <c r="V120" s="127">
        <v>53716</v>
      </c>
      <c r="W120" s="127">
        <v>53889</v>
      </c>
      <c r="X120" s="127">
        <v>53741</v>
      </c>
      <c r="Y120" s="127">
        <v>54114</v>
      </c>
      <c r="Z120" s="127"/>
      <c r="AA120" s="127" t="str">
        <f>TEXT(Y120,"###,###")</f>
        <v>54,114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5467</v>
      </c>
      <c r="V121" s="127">
        <v>5358</v>
      </c>
      <c r="W121" s="127">
        <v>5116</v>
      </c>
      <c r="X121" s="127">
        <v>5129</v>
      </c>
      <c r="Y121" s="127">
        <v>5231</v>
      </c>
      <c r="Z121" s="127"/>
      <c r="AA121" s="127" t="str">
        <f t="shared" ref="AA121:AA128" si="4">TEXT(Y121,"###,###")</f>
        <v>5,231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4294</v>
      </c>
      <c r="V122" s="127">
        <v>4216</v>
      </c>
      <c r="W122" s="127">
        <v>4044</v>
      </c>
      <c r="X122" s="127">
        <v>4231</v>
      </c>
      <c r="Y122" s="127">
        <v>4385</v>
      </c>
      <c r="Z122" s="127"/>
      <c r="AA122" s="127" t="str">
        <f t="shared" si="4"/>
        <v>4,385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58247</v>
      </c>
      <c r="V124" s="127">
        <v>57932</v>
      </c>
      <c r="W124" s="127">
        <v>57933</v>
      </c>
      <c r="X124" s="127">
        <v>57972</v>
      </c>
      <c r="Y124" s="127">
        <v>58499</v>
      </c>
      <c r="Z124" s="127"/>
      <c r="AA124" s="127" t="str">
        <f t="shared" si="4"/>
        <v>58,499</v>
      </c>
      <c r="AB124" s="127"/>
      <c r="AC124" s="127">
        <f>Y124/$Y$7*100</f>
        <v>91.79193472461948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9761</v>
      </c>
      <c r="V125" s="127">
        <v>9574</v>
      </c>
      <c r="W125" s="127">
        <v>9160</v>
      </c>
      <c r="X125" s="127">
        <v>9360</v>
      </c>
      <c r="Y125" s="127">
        <v>9616</v>
      </c>
      <c r="Z125" s="127"/>
      <c r="AA125" s="127" t="str">
        <f t="shared" si="4"/>
        <v>9,616</v>
      </c>
      <c r="AB125" s="127"/>
      <c r="AC125" s="127">
        <f>Y125/$Y$7*100</f>
        <v>15.088655264396674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32660</v>
      </c>
      <c r="V127" s="127">
        <v>32357</v>
      </c>
      <c r="W127" s="127">
        <v>31984</v>
      </c>
      <c r="X127" s="127">
        <v>32005</v>
      </c>
      <c r="Y127" s="127">
        <v>32380</v>
      </c>
      <c r="Z127" s="127"/>
      <c r="AA127" s="127" t="str">
        <f t="shared" si="4"/>
        <v>32,380</v>
      </c>
      <c r="AB127" s="127"/>
      <c r="AC127" s="127">
        <f>Y127/$Y$7*100</f>
        <v>50.808096657774996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31054</v>
      </c>
      <c r="V128" s="127">
        <v>30936</v>
      </c>
      <c r="W128" s="127">
        <v>31065</v>
      </c>
      <c r="X128" s="127">
        <v>31091</v>
      </c>
      <c r="Y128" s="127">
        <v>31350</v>
      </c>
      <c r="Z128" s="127"/>
      <c r="AA128" s="127" t="str">
        <f t="shared" si="4"/>
        <v>31,350</v>
      </c>
      <c r="AB128" s="127"/>
      <c r="AC128" s="127">
        <f>Y128/$Y$7*100</f>
        <v>49.191903342225011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BBA3121F-757D-4BDC-81EA-5CCEA4B5B39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44047CAC-4B82-451E-B485-21134ED8CCD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6F75BE2A-1C73-47E7-9187-957E9812F76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3644DD2F-E15C-4C30-9C8C-F41E829698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Mansfield</v>
      </c>
      <c r="T1" s="127"/>
      <c r="U1" s="127"/>
      <c r="V1" s="127"/>
      <c r="W1" s="127"/>
      <c r="X1" s="127"/>
      <c r="Y1" s="127" t="str">
        <f>Y3</f>
        <v>8.41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152</v>
      </c>
      <c r="V3" s="127"/>
      <c r="W3" s="127"/>
      <c r="X3" s="127"/>
      <c r="Y3" s="127" t="s">
        <v>252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8.41'!$Y$3&amp;" "&amp;'Table 8.41'!$U$3&amp;", "&amp;'State data for spotlight'!$C$3&amp;", "&amp;'Table 8.41'!$Y$2</f>
        <v>Table 8.41 Mansfield,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6370</v>
      </c>
      <c r="U4" s="129">
        <v>6344</v>
      </c>
      <c r="V4" s="129">
        <v>6515</v>
      </c>
      <c r="W4" s="129">
        <v>6519</v>
      </c>
      <c r="X4" s="129">
        <v>6539</v>
      </c>
      <c r="Y4" s="129">
        <v>7159</v>
      </c>
      <c r="Z4" s="127"/>
      <c r="AA4" s="127" t="str">
        <f>TEXT(Y4,"###,###")</f>
        <v>7,159</v>
      </c>
      <c r="AB4" s="127"/>
      <c r="AC4" s="127">
        <f t="shared" ref="AC4:AC9" si="0">Y4/X4-1</f>
        <v>9.4815721058265856E-2</v>
      </c>
      <c r="AD4" s="127"/>
      <c r="AE4" s="127">
        <f>Y4/T4-1</f>
        <v>0.12386185243328107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3241</v>
      </c>
      <c r="U5" s="129">
        <v>3204</v>
      </c>
      <c r="V5" s="129">
        <v>3227</v>
      </c>
      <c r="W5" s="129">
        <v>3273</v>
      </c>
      <c r="X5" s="129">
        <v>3186</v>
      </c>
      <c r="Y5" s="129">
        <v>3515</v>
      </c>
      <c r="Z5" s="127"/>
      <c r="AA5" s="127" t="str">
        <f>TEXT(Y5,"###,###")</f>
        <v>3,515</v>
      </c>
      <c r="AB5" s="127"/>
      <c r="AC5" s="127">
        <f t="shared" si="0"/>
        <v>0.103264281230383</v>
      </c>
      <c r="AD5" s="127"/>
      <c r="AE5" s="127">
        <f t="shared" ref="AE5:AE9" si="1">Y5/T5-1</f>
        <v>8.4541808083924641E-2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3131</v>
      </c>
      <c r="U6" s="129">
        <v>3147</v>
      </c>
      <c r="V6" s="129">
        <v>3288</v>
      </c>
      <c r="W6" s="129">
        <v>3243</v>
      </c>
      <c r="X6" s="129">
        <v>3349</v>
      </c>
      <c r="Y6" s="129">
        <v>3644</v>
      </c>
      <c r="Z6" s="127"/>
      <c r="AA6" s="127" t="str">
        <f>TEXT(Y6,"###,###")</f>
        <v>3,644</v>
      </c>
      <c r="AB6" s="127"/>
      <c r="AC6" s="127">
        <f t="shared" si="0"/>
        <v>8.80859958196476E-2</v>
      </c>
      <c r="AD6" s="127"/>
      <c r="AE6" s="127">
        <f t="shared" si="1"/>
        <v>0.16384541679974451</v>
      </c>
      <c r="AF6" s="127"/>
    </row>
    <row r="7" spans="1:32" ht="16.5" customHeight="1" thickBot="1" x14ac:dyDescent="0.3">
      <c r="A7" s="46" t="str">
        <f>"QUICK STATS for "&amp;'Table 8.41'!Y2&amp;"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4185</v>
      </c>
      <c r="U7" s="129">
        <v>4233</v>
      </c>
      <c r="V7" s="129">
        <v>4293</v>
      </c>
      <c r="W7" s="129">
        <v>4351</v>
      </c>
      <c r="X7" s="129">
        <v>4421</v>
      </c>
      <c r="Y7" s="129">
        <v>4664</v>
      </c>
      <c r="Z7" s="127"/>
      <c r="AA7" s="127" t="str">
        <f>TEXT(Y7,"###,###")</f>
        <v>4,664</v>
      </c>
      <c r="AB7" s="127"/>
      <c r="AC7" s="127">
        <f t="shared" si="0"/>
        <v>5.4964940058810141E-2</v>
      </c>
      <c r="AD7" s="127"/>
      <c r="AE7" s="127">
        <f t="shared" si="1"/>
        <v>0.11445639187574663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7,159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8.41'!AA7</f>
        <v>4,664</v>
      </c>
      <c r="P8" s="51"/>
      <c r="S8" s="127" t="s">
        <v>96</v>
      </c>
      <c r="T8" s="127">
        <v>23828.53</v>
      </c>
      <c r="U8" s="127">
        <v>25163</v>
      </c>
      <c r="V8" s="127">
        <v>25679.93</v>
      </c>
      <c r="W8" s="127">
        <v>26944.91</v>
      </c>
      <c r="X8" s="127">
        <v>28773.3</v>
      </c>
      <c r="Y8" s="127">
        <v>28336</v>
      </c>
      <c r="Z8" s="127"/>
      <c r="AA8" s="127" t="str">
        <f>TEXT(Y8,"$###,###")</f>
        <v>$28,336</v>
      </c>
      <c r="AB8" s="127"/>
      <c r="AC8" s="127">
        <f t="shared" si="0"/>
        <v>-1.5198117699394942E-2</v>
      </c>
      <c r="AD8" s="127"/>
      <c r="AE8" s="127">
        <f t="shared" si="1"/>
        <v>0.18916273895200431</v>
      </c>
      <c r="AF8" s="127"/>
    </row>
    <row r="9" spans="1:32" x14ac:dyDescent="0.25">
      <c r="A9" s="55" t="s">
        <v>17</v>
      </c>
      <c r="B9" s="56"/>
      <c r="C9" s="57"/>
      <c r="D9" s="58">
        <f>'Table 8.41'!AC104</f>
        <v>69.115798295851377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51.136363636363633</v>
      </c>
      <c r="P9" s="59" t="s">
        <v>97</v>
      </c>
      <c r="S9" s="127" t="s">
        <v>9</v>
      </c>
      <c r="T9" s="127">
        <v>147765112</v>
      </c>
      <c r="U9" s="127">
        <v>151023603</v>
      </c>
      <c r="V9" s="127">
        <v>157507547</v>
      </c>
      <c r="W9" s="127">
        <v>168557221</v>
      </c>
      <c r="X9" s="127">
        <v>175710079</v>
      </c>
      <c r="Y9" s="127">
        <v>194988110</v>
      </c>
      <c r="Z9" s="127"/>
      <c r="AA9" s="127" t="str">
        <f>TEXT(Y9/1000000,"$#,###.0")&amp;" mil"</f>
        <v>$195.0 mil</v>
      </c>
      <c r="AB9" s="127"/>
      <c r="AC9" s="127">
        <f t="shared" si="0"/>
        <v>0.10971499819313157</v>
      </c>
      <c r="AD9" s="127"/>
      <c r="AE9" s="127">
        <f t="shared" si="1"/>
        <v>0.31958151258329504</v>
      </c>
      <c r="AF9" s="127"/>
    </row>
    <row r="10" spans="1:32" x14ac:dyDescent="0.25">
      <c r="A10" s="55" t="s">
        <v>20</v>
      </c>
      <c r="B10" s="56"/>
      <c r="C10" s="57"/>
      <c r="D10" s="58">
        <f>'Table 8.41'!AC105</f>
        <v>17.362760162033801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48.863636363636367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83.897941680960557</v>
      </c>
      <c r="P11" s="59" t="s">
        <v>97</v>
      </c>
      <c r="S11" s="127" t="s">
        <v>32</v>
      </c>
      <c r="T11" s="129">
        <v>5039</v>
      </c>
      <c r="U11" s="129">
        <v>5028</v>
      </c>
      <c r="V11" s="129">
        <v>5161</v>
      </c>
      <c r="W11" s="129">
        <v>5155</v>
      </c>
      <c r="X11" s="129">
        <v>5190</v>
      </c>
      <c r="Y11" s="129">
        <v>5766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8.41'!AC108</f>
        <v>21.720910741723703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29.867066895368783</v>
      </c>
      <c r="P12" s="59" t="s">
        <v>97</v>
      </c>
      <c r="S12" s="127" t="s">
        <v>33</v>
      </c>
      <c r="T12" s="129">
        <v>1336</v>
      </c>
      <c r="U12" s="129">
        <v>1323</v>
      </c>
      <c r="V12" s="129">
        <v>1355</v>
      </c>
      <c r="W12" s="129">
        <v>1365</v>
      </c>
      <c r="X12" s="129">
        <v>1354</v>
      </c>
      <c r="Y12" s="129">
        <v>1393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8.41'!AC109</f>
        <v>18.522139963682076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8.41'!AA118</f>
        <v>45.4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8.41'!AC110</f>
        <v>28.020673278390834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19.575471698113208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8.41'!AC111</f>
        <v>18.214834474088558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80.424528301886795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531</v>
      </c>
      <c r="Z15" s="127"/>
      <c r="AA15" s="130">
        <f t="shared" ref="AA15:AA34" si="2">IF(Y15="np",0,Y15/$Y$34)</f>
        <v>7.4172370442799271E-2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50</v>
      </c>
      <c r="Z16" s="127"/>
      <c r="AA16" s="130">
        <f t="shared" si="2"/>
        <v>6.9842156725799694E-3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184</v>
      </c>
      <c r="Z17" s="127"/>
      <c r="AA17" s="130">
        <f t="shared" si="2"/>
        <v>2.5701913675094286E-2</v>
      </c>
      <c r="AB17" s="127"/>
      <c r="AC17" s="127"/>
      <c r="AD17" s="127"/>
      <c r="AE17" s="127"/>
      <c r="AF17" s="127"/>
    </row>
    <row r="18" spans="1:32" x14ac:dyDescent="0.25">
      <c r="A18" s="85" t="str">
        <f>'Table 8.41'!$S$1&amp;" ("&amp;'Table 8.41'!$T$2&amp;" to "&amp;'Table 8.41'!$Y$2&amp;")"</f>
        <v>Mansfield (2011-12 to 2016-17)</v>
      </c>
      <c r="B18" s="85"/>
      <c r="C18" s="85"/>
      <c r="D18" s="85"/>
      <c r="E18" s="85"/>
      <c r="F18" s="85"/>
      <c r="G18" s="85" t="str">
        <f>'Table 8.41'!$S$1&amp;" ("&amp;'Table 8.41'!$T$2&amp;" to "&amp;'Table 8.41'!$Y$2&amp;")"</f>
        <v>Mansfield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32</v>
      </c>
      <c r="Z18" s="127"/>
      <c r="AA18" s="130">
        <f t="shared" si="2"/>
        <v>4.4698980304511806E-3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486</v>
      </c>
      <c r="Z19" s="127"/>
      <c r="AA19" s="130">
        <f t="shared" si="2"/>
        <v>6.78865763374773E-2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153</v>
      </c>
      <c r="Z20" s="127"/>
      <c r="AA20" s="130">
        <f t="shared" si="2"/>
        <v>2.1371699958094705E-2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651</v>
      </c>
      <c r="Z21" s="127"/>
      <c r="AA21" s="130">
        <f t="shared" si="2"/>
        <v>9.0934488056991197E-2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640</v>
      </c>
      <c r="Z22" s="127"/>
      <c r="AA22" s="130">
        <f t="shared" si="2"/>
        <v>8.9397960609023608E-2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347</v>
      </c>
      <c r="Z23" s="127"/>
      <c r="AA23" s="130">
        <f t="shared" si="2"/>
        <v>4.8470456767704985E-2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66</v>
      </c>
      <c r="Z24" s="127"/>
      <c r="AA24" s="130">
        <f t="shared" si="2"/>
        <v>9.2191646878055592E-3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143</v>
      </c>
      <c r="Z25" s="127"/>
      <c r="AA25" s="130">
        <f t="shared" si="2"/>
        <v>1.9974856823578711E-2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227</v>
      </c>
      <c r="Z26" s="127"/>
      <c r="AA26" s="130">
        <f t="shared" si="2"/>
        <v>3.1708339153513058E-2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284</v>
      </c>
      <c r="Z27" s="127"/>
      <c r="AA27" s="130">
        <f t="shared" si="2"/>
        <v>3.9670345020254225E-2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432</v>
      </c>
      <c r="Z28" s="127"/>
      <c r="AA28" s="130">
        <f t="shared" si="2"/>
        <v>6.0343623411090931E-2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349</v>
      </c>
      <c r="Z29" s="127"/>
      <c r="AA29" s="130">
        <f t="shared" si="2"/>
        <v>4.8749825394608183E-2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632</v>
      </c>
      <c r="Z30" s="127"/>
      <c r="AA30" s="130">
        <f t="shared" si="2"/>
        <v>8.8280486101410816E-2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8.41'!Y2&amp;")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543</v>
      </c>
      <c r="Z31" s="127"/>
      <c r="AA31" s="130">
        <f t="shared" si="2"/>
        <v>7.5848582204218473E-2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174</v>
      </c>
      <c r="Z32" s="127"/>
      <c r="AA32" s="130">
        <f t="shared" si="2"/>
        <v>2.4305070540578292E-2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243</v>
      </c>
      <c r="Z33" s="127"/>
      <c r="AA33" s="130">
        <f t="shared" si="2"/>
        <v>3.394328816873865E-2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7159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3431</v>
      </c>
      <c r="U37" s="127">
        <v>3451</v>
      </c>
      <c r="V37" s="127">
        <v>3490</v>
      </c>
      <c r="W37" s="127">
        <v>3600</v>
      </c>
      <c r="X37" s="127">
        <v>3639</v>
      </c>
      <c r="Y37" s="127">
        <v>3751</v>
      </c>
      <c r="Z37" s="127"/>
      <c r="AA37" s="127" t="str">
        <f>TEXT(Y37,"###,###")</f>
        <v>3,751</v>
      </c>
      <c r="AB37" s="127"/>
      <c r="AC37" s="127">
        <f>Y37/X37-1</f>
        <v>3.0777686177521302E-2</v>
      </c>
      <c r="AD37" s="127"/>
      <c r="AE37" s="127">
        <f>Y37/T37-1</f>
        <v>9.3267269017779153E-2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761</v>
      </c>
      <c r="U38" s="127">
        <v>785</v>
      </c>
      <c r="V38" s="127">
        <v>801</v>
      </c>
      <c r="W38" s="127">
        <v>756</v>
      </c>
      <c r="X38" s="127">
        <v>783</v>
      </c>
      <c r="Y38" s="127">
        <v>913</v>
      </c>
      <c r="Z38" s="127"/>
      <c r="AA38" s="127" t="str">
        <f>TEXT(Y38,"###,###")</f>
        <v>913</v>
      </c>
      <c r="AB38" s="127"/>
      <c r="AC38" s="127">
        <f>Y38/X38-1</f>
        <v>0.16602809706257982</v>
      </c>
      <c r="AD38" s="127"/>
      <c r="AE38" s="127">
        <f>Y38/T38-1</f>
        <v>0.19973718791064399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4192</v>
      </c>
      <c r="U40" s="127">
        <v>4236</v>
      </c>
      <c r="V40" s="127">
        <v>4291</v>
      </c>
      <c r="W40" s="127">
        <v>4356</v>
      </c>
      <c r="X40" s="127">
        <v>4422</v>
      </c>
      <c r="Y40" s="127">
        <v>4664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80.424528301886795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19.575471698113208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0</v>
      </c>
      <c r="Y44" s="129">
        <v>0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125</v>
      </c>
      <c r="Y45" s="129">
        <v>103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158</v>
      </c>
      <c r="Y46" s="129">
        <v>195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292</v>
      </c>
      <c r="Y47" s="129">
        <v>309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263</v>
      </c>
      <c r="Y48" s="129">
        <v>333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8.41'!S1&amp;" ("&amp;'Table 8.41'!Y2&amp;") *"</f>
        <v>Number of jobs by age and sex of job holders in Mansfield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259</v>
      </c>
      <c r="Y49" s="129">
        <v>265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286</v>
      </c>
      <c r="Y50" s="129">
        <v>313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281</v>
      </c>
      <c r="Y51" s="129">
        <v>292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252</v>
      </c>
      <c r="Y52" s="129">
        <v>305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336</v>
      </c>
      <c r="Y53" s="129">
        <v>322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341</v>
      </c>
      <c r="Y54" s="129">
        <v>400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277</v>
      </c>
      <c r="Y55" s="129">
        <v>302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179</v>
      </c>
      <c r="Y56" s="129">
        <v>214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80</v>
      </c>
      <c r="Y57" s="129">
        <v>97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30</v>
      </c>
      <c r="Y58" s="129">
        <v>30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15</v>
      </c>
      <c r="Y59" s="129">
        <v>20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9</v>
      </c>
      <c r="Y60" s="129">
        <v>13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3191</v>
      </c>
      <c r="Y61" s="129">
        <v>3515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0</v>
      </c>
      <c r="Y63" s="129">
        <v>0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8.41'!S1&amp;" ("&amp;'Table 8.41'!Y2&amp;") *"</f>
        <v>Number of employed persons per occupation of main job by sex in Mansfield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57</v>
      </c>
      <c r="Y64" s="129">
        <v>74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206</v>
      </c>
      <c r="Y65" s="129">
        <v>202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266</v>
      </c>
      <c r="Y66" s="129">
        <v>297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265</v>
      </c>
      <c r="Y67" s="129">
        <v>275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317</v>
      </c>
      <c r="Y68" s="129">
        <v>306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282</v>
      </c>
      <c r="Y69" s="129">
        <v>326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301</v>
      </c>
      <c r="Y70" s="129">
        <v>327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331</v>
      </c>
      <c r="Y71" s="129">
        <v>378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375</v>
      </c>
      <c r="Y72" s="129">
        <v>391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424</v>
      </c>
      <c r="Y73" s="129">
        <v>453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297</v>
      </c>
      <c r="Y74" s="129">
        <v>344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126</v>
      </c>
      <c r="Y75" s="129">
        <v>146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40</v>
      </c>
      <c r="Y76" s="129">
        <v>59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41</v>
      </c>
      <c r="Y77" s="129">
        <v>34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9</v>
      </c>
      <c r="Y78" s="129">
        <v>13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15</v>
      </c>
      <c r="Y79" s="129">
        <v>15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3354</v>
      </c>
      <c r="Y80" s="129">
        <v>3644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8.41'!S1</f>
        <v>Mansfield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242</v>
      </c>
      <c r="Y83" s="129">
        <v>270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192</v>
      </c>
      <c r="Y84" s="129">
        <v>203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8.41'!AA4</f>
        <v>7,159</v>
      </c>
      <c r="D85" s="99">
        <f>'Table 8.41'!AC4</f>
        <v>9.4815721058265856E-2</v>
      </c>
      <c r="E85" s="100">
        <f>'Table 8.41'!AC4</f>
        <v>9.4815721058265856E-2</v>
      </c>
      <c r="F85" s="99">
        <f>'Table 8.41'!AE4</f>
        <v>0.12386185243328107</v>
      </c>
      <c r="G85" s="100">
        <f>'Table 8.41'!AE4</f>
        <v>0.12386185243328107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401</v>
      </c>
      <c r="Y85" s="129">
        <v>410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8.41'!AA5</f>
        <v>3,515</v>
      </c>
      <c r="D86" s="99">
        <f>'Table 8.41'!AC5</f>
        <v>0.103264281230383</v>
      </c>
      <c r="E86" s="100">
        <f>'Table 8.41'!AC5</f>
        <v>0.103264281230383</v>
      </c>
      <c r="F86" s="99">
        <f>'Table 8.41'!AE5</f>
        <v>8.4541808083924641E-2</v>
      </c>
      <c r="G86" s="100">
        <f>'Table 8.41'!AE5</f>
        <v>8.4541808083924641E-2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142</v>
      </c>
      <c r="Y86" s="129">
        <v>156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8.41'!AA6</f>
        <v>3,644</v>
      </c>
      <c r="D87" s="99">
        <f>'Table 8.41'!AC6</f>
        <v>8.80859958196476E-2</v>
      </c>
      <c r="E87" s="100">
        <f>'Table 8.41'!AC6</f>
        <v>8.80859958196476E-2</v>
      </c>
      <c r="F87" s="99">
        <f>'Table 8.41'!AE6</f>
        <v>0.16384541679974451</v>
      </c>
      <c r="G87" s="100">
        <f>'Table 8.41'!AE6</f>
        <v>0.16384541679974451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58</v>
      </c>
      <c r="Y87" s="129">
        <v>61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8.41'!AA7</f>
        <v>4,664</v>
      </c>
      <c r="D88" s="99">
        <f>'Table 8.41'!AC7</f>
        <v>5.4964940058810141E-2</v>
      </c>
      <c r="E88" s="100">
        <f>'Table 8.41'!AC7</f>
        <v>5.4964940058810141E-2</v>
      </c>
      <c r="F88" s="99">
        <f>'Table 8.41'!AE7</f>
        <v>0.11445639187574663</v>
      </c>
      <c r="G88" s="100">
        <f>'Table 8.41'!AE7</f>
        <v>0.11445639187574663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118</v>
      </c>
      <c r="Y88" s="129">
        <v>123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8.41'!AA37</f>
        <v>3,751</v>
      </c>
      <c r="D89" s="99">
        <f>'Table 8.41'!AC37</f>
        <v>3.0777686177521302E-2</v>
      </c>
      <c r="E89" s="100">
        <f>'Table 8.41'!AC37</f>
        <v>3.0777686177521302E-2</v>
      </c>
      <c r="F89" s="99">
        <f>'Table 8.41'!AE37</f>
        <v>9.3267269017779153E-2</v>
      </c>
      <c r="G89" s="100">
        <f>'Table 8.41'!AE37</f>
        <v>9.3267269017779153E-2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172</v>
      </c>
      <c r="Y89" s="129">
        <v>186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8.41'!AA38</f>
        <v>913</v>
      </c>
      <c r="D90" s="99">
        <f>'Table 8.41'!AC38</f>
        <v>0.16602809706257982</v>
      </c>
      <c r="E90" s="100">
        <f>'Table 8.41'!AC38</f>
        <v>0.16602809706257982</v>
      </c>
      <c r="F90" s="99">
        <f>'Table 8.41'!AE38</f>
        <v>0.19973718791064399</v>
      </c>
      <c r="G90" s="100">
        <f>'Table 8.41'!AE38</f>
        <v>0.19973718791064399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219</v>
      </c>
      <c r="Y90" s="129">
        <v>244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8.41'!AA114</f>
        <v>389</v>
      </c>
      <c r="D91" s="99">
        <f>'Table 8.41'!AC114</f>
        <v>0.21562499999999996</v>
      </c>
      <c r="E91" s="100">
        <f>'Table 8.41'!AC114</f>
        <v>0.21562499999999996</v>
      </c>
      <c r="F91" s="99">
        <f>'Table 8.41'!AE114</f>
        <v>0.25080385852090026</v>
      </c>
      <c r="G91" s="100">
        <f>'Table 8.41'!AE114</f>
        <v>0.25080385852090026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2252</v>
      </c>
      <c r="Y91" s="129">
        <v>2385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8.41'!AA115</f>
        <v>524</v>
      </c>
      <c r="D92" s="99">
        <f>'Table 8.41'!AC115</f>
        <v>0.14410480349344978</v>
      </c>
      <c r="E92" s="100">
        <f>'Table 8.41'!AC115</f>
        <v>0.14410480349344978</v>
      </c>
      <c r="F92" s="99">
        <f>'Table 8.41'!AE115</f>
        <v>0.16186252771618626</v>
      </c>
      <c r="G92" s="100">
        <f>'Table 8.41'!AE115</f>
        <v>0.16186252771618626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8.41'!AA8</f>
        <v>$28,336</v>
      </c>
      <c r="D93" s="99">
        <f>'Table 8.41'!AC8</f>
        <v>-1.5198117699394942E-2</v>
      </c>
      <c r="E93" s="100">
        <f>'Table 8.41'!AC8</f>
        <v>-1.5198117699394942E-2</v>
      </c>
      <c r="F93" s="99">
        <f>'Table 8.41'!AE8</f>
        <v>0.18916273895200431</v>
      </c>
      <c r="G93" s="100">
        <f>'Table 8.41'!AE8</f>
        <v>0.18916273895200431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150</v>
      </c>
      <c r="Y93" s="129">
        <v>174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8.41'!AA9</f>
        <v>$195.0 mil</v>
      </c>
      <c r="D94" s="99">
        <f>'Table 8.41'!AC9</f>
        <v>0.10971499819313157</v>
      </c>
      <c r="E94" s="100">
        <f>'Table 8.41'!AC9</f>
        <v>0.10971499819313157</v>
      </c>
      <c r="F94" s="99">
        <f>'Table 8.41'!AE9</f>
        <v>0.31958151258329504</v>
      </c>
      <c r="G94" s="100">
        <f>'Table 8.41'!AE9</f>
        <v>0.31958151258329504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410</v>
      </c>
      <c r="Y94" s="129">
        <v>436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82</v>
      </c>
      <c r="Y95" s="129">
        <v>77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263</v>
      </c>
      <c r="Y96" s="129">
        <v>282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314</v>
      </c>
      <c r="Y97" s="129">
        <v>347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264</v>
      </c>
      <c r="Y98" s="129">
        <v>257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11</v>
      </c>
      <c r="Y99" s="129">
        <v>13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169</v>
      </c>
      <c r="Y100" s="129">
        <v>187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2167</v>
      </c>
      <c r="Y101" s="129">
        <v>2279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4306</v>
      </c>
      <c r="Y104" s="127">
        <v>4948</v>
      </c>
      <c r="Z104" s="127"/>
      <c r="AA104" s="127" t="str">
        <f>TEXT(Y104,"###,###")</f>
        <v>4,948</v>
      </c>
      <c r="AB104" s="127"/>
      <c r="AC104" s="127">
        <f>Y104/($Y$4)*100</f>
        <v>69.115798295851377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1157</v>
      </c>
      <c r="Y105" s="127">
        <v>1243</v>
      </c>
      <c r="Z105" s="127"/>
      <c r="AA105" s="127" t="str">
        <f>TEXT(Y105,"###,###")</f>
        <v>1,243</v>
      </c>
      <c r="AB105" s="127"/>
      <c r="AC105" s="127">
        <f>Y105/($Y$4)*100</f>
        <v>17.362760162033801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5463</v>
      </c>
      <c r="Y106" s="127">
        <v>6191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1457</v>
      </c>
      <c r="Y108" s="127">
        <v>1555</v>
      </c>
      <c r="Z108" s="127"/>
      <c r="AA108" s="127" t="str">
        <f>TEXT(Y108,"###,###")</f>
        <v>1,555</v>
      </c>
      <c r="AB108" s="127"/>
      <c r="AC108" s="127">
        <f>Y108/($Y$4)*100</f>
        <v>21.720910741723703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1060</v>
      </c>
      <c r="Y109" s="127">
        <v>1326</v>
      </c>
      <c r="Z109" s="127"/>
      <c r="AA109" s="127" t="str">
        <f>TEXT(Y109,"###,###")</f>
        <v>1,326</v>
      </c>
      <c r="AB109" s="127"/>
      <c r="AC109" s="127">
        <f t="shared" ref="AC109:AC111" si="3">Y109/($Y$4)*100</f>
        <v>18.522139963682076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1768</v>
      </c>
      <c r="Y110" s="127">
        <v>2006</v>
      </c>
      <c r="Z110" s="127"/>
      <c r="AA110" s="127" t="str">
        <f>TEXT(Y110,"###,###")</f>
        <v>2,006</v>
      </c>
      <c r="AB110" s="127"/>
      <c r="AC110" s="127">
        <f t="shared" si="3"/>
        <v>28.020673278390834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1179</v>
      </c>
      <c r="Y111" s="127">
        <v>1304</v>
      </c>
      <c r="Z111" s="127"/>
      <c r="AA111" s="127" t="str">
        <f>TEXT(Y111,"###,###")</f>
        <v>1,304</v>
      </c>
      <c r="AB111" s="127"/>
      <c r="AC111" s="127">
        <f t="shared" si="3"/>
        <v>18.214834474088558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6541</v>
      </c>
      <c r="Y112" s="127">
        <v>7159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311</v>
      </c>
      <c r="U114" s="127">
        <v>328</v>
      </c>
      <c r="V114" s="127">
        <v>321</v>
      </c>
      <c r="W114" s="127">
        <v>326</v>
      </c>
      <c r="X114" s="127">
        <v>320</v>
      </c>
      <c r="Y114" s="127">
        <v>389</v>
      </c>
      <c r="Z114" s="127"/>
      <c r="AA114" s="127" t="str">
        <f>TEXT(Y114,"###,###")</f>
        <v>389</v>
      </c>
      <c r="AB114" s="127"/>
      <c r="AC114" s="127">
        <f>Y114/X114-1</f>
        <v>0.21562499999999996</v>
      </c>
      <c r="AD114" s="127"/>
      <c r="AE114" s="127">
        <f>Y114/T114-1</f>
        <v>0.25080385852090026</v>
      </c>
      <c r="AF114" s="127"/>
    </row>
    <row r="115" spans="19:32" x14ac:dyDescent="0.25">
      <c r="S115" s="127" t="s">
        <v>104</v>
      </c>
      <c r="T115" s="127">
        <v>451</v>
      </c>
      <c r="U115" s="127">
        <v>457</v>
      </c>
      <c r="V115" s="127">
        <v>489</v>
      </c>
      <c r="W115" s="127">
        <v>429</v>
      </c>
      <c r="X115" s="127">
        <v>458</v>
      </c>
      <c r="Y115" s="127">
        <v>524</v>
      </c>
      <c r="Z115" s="127"/>
      <c r="AA115" s="127" t="str">
        <f>TEXT(Y115,"###,###")</f>
        <v>524</v>
      </c>
      <c r="AB115" s="127"/>
      <c r="AC115" s="127">
        <f>Y115/X115-1</f>
        <v>0.14410480349344978</v>
      </c>
      <c r="AD115" s="127"/>
      <c r="AE115" s="127">
        <f>Y115/T115-1</f>
        <v>0.16186252771618626</v>
      </c>
      <c r="AF115" s="127"/>
    </row>
    <row r="116" spans="19:32" x14ac:dyDescent="0.25">
      <c r="S116" s="127" t="s">
        <v>56</v>
      </c>
      <c r="T116" s="127">
        <v>762</v>
      </c>
      <c r="U116" s="127">
        <v>785</v>
      </c>
      <c r="V116" s="127">
        <v>810</v>
      </c>
      <c r="W116" s="127">
        <v>755</v>
      </c>
      <c r="X116" s="127">
        <v>778</v>
      </c>
      <c r="Y116" s="127">
        <v>913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43.46</v>
      </c>
      <c r="V118" s="127">
        <v>46.76</v>
      </c>
      <c r="W118" s="127">
        <v>42.93</v>
      </c>
      <c r="X118" s="127">
        <v>43.92</v>
      </c>
      <c r="Y118" s="127">
        <v>45.35</v>
      </c>
      <c r="Z118" s="127"/>
      <c r="AA118" s="127" t="str">
        <f>TEXT(Y118,"##.0")</f>
        <v>45.4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2910</v>
      </c>
      <c r="V120" s="127">
        <v>2944</v>
      </c>
      <c r="W120" s="127">
        <v>2988</v>
      </c>
      <c r="X120" s="127">
        <v>3069</v>
      </c>
      <c r="Y120" s="127">
        <v>3271</v>
      </c>
      <c r="Z120" s="127"/>
      <c r="AA120" s="127" t="str">
        <f>TEXT(Y120,"###,###")</f>
        <v>3,271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744</v>
      </c>
      <c r="V121" s="127">
        <v>738</v>
      </c>
      <c r="W121" s="127">
        <v>746</v>
      </c>
      <c r="X121" s="127">
        <v>744</v>
      </c>
      <c r="Y121" s="127">
        <v>751</v>
      </c>
      <c r="Z121" s="127"/>
      <c r="AA121" s="127" t="str">
        <f t="shared" ref="AA121:AA128" si="4">TEXT(Y121,"###,###")</f>
        <v>751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576</v>
      </c>
      <c r="V122" s="127">
        <v>614</v>
      </c>
      <c r="W122" s="127">
        <v>614</v>
      </c>
      <c r="X122" s="127">
        <v>611</v>
      </c>
      <c r="Y122" s="127">
        <v>642</v>
      </c>
      <c r="Z122" s="127"/>
      <c r="AA122" s="127" t="str">
        <f t="shared" si="4"/>
        <v>642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3486</v>
      </c>
      <c r="V124" s="127">
        <v>3558</v>
      </c>
      <c r="W124" s="127">
        <v>3602</v>
      </c>
      <c r="X124" s="127">
        <v>3680</v>
      </c>
      <c r="Y124" s="127">
        <v>3913</v>
      </c>
      <c r="Z124" s="127"/>
      <c r="AA124" s="127" t="str">
        <f t="shared" si="4"/>
        <v>3,913</v>
      </c>
      <c r="AB124" s="127"/>
      <c r="AC124" s="127">
        <f>Y124/$Y$7*100</f>
        <v>83.897941680960557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1320</v>
      </c>
      <c r="V125" s="127">
        <v>1352</v>
      </c>
      <c r="W125" s="127">
        <v>1360</v>
      </c>
      <c r="X125" s="127">
        <v>1355</v>
      </c>
      <c r="Y125" s="127">
        <v>1393</v>
      </c>
      <c r="Z125" s="127"/>
      <c r="AA125" s="127" t="str">
        <f t="shared" si="4"/>
        <v>1,393</v>
      </c>
      <c r="AB125" s="127"/>
      <c r="AC125" s="127">
        <f>Y125/$Y$7*100</f>
        <v>29.867066895368783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2197</v>
      </c>
      <c r="V127" s="127">
        <v>2203</v>
      </c>
      <c r="W127" s="127">
        <v>2232</v>
      </c>
      <c r="X127" s="127">
        <v>2251</v>
      </c>
      <c r="Y127" s="127">
        <v>2385</v>
      </c>
      <c r="Z127" s="127"/>
      <c r="AA127" s="127" t="str">
        <f t="shared" si="4"/>
        <v>2,385</v>
      </c>
      <c r="AB127" s="127"/>
      <c r="AC127" s="127">
        <f>Y127/$Y$7*100</f>
        <v>51.136363636363633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2040</v>
      </c>
      <c r="V128" s="127">
        <v>2088</v>
      </c>
      <c r="W128" s="127">
        <v>2119</v>
      </c>
      <c r="X128" s="127">
        <v>2167</v>
      </c>
      <c r="Y128" s="127">
        <v>2279</v>
      </c>
      <c r="Z128" s="127"/>
      <c r="AA128" s="127" t="str">
        <f t="shared" si="4"/>
        <v>2,279</v>
      </c>
      <c r="AB128" s="127"/>
      <c r="AC128" s="127">
        <f>Y128/$Y$7*100</f>
        <v>48.863636363636367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5401F1FB-5234-4AD0-92C2-D8FEBF9F75F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1A6D4376-93EF-4C8E-981A-D9F9CD14EA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791B4A72-8084-4614-B389-A97437991BC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2E9B58A1-7926-49D4-8140-D70C8DE2394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Maribyrnong</v>
      </c>
      <c r="T1" s="127"/>
      <c r="U1" s="127"/>
      <c r="V1" s="127"/>
      <c r="W1" s="127"/>
      <c r="X1" s="127"/>
      <c r="Y1" s="127" t="str">
        <f>Y3</f>
        <v>8.42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153</v>
      </c>
      <c r="V3" s="127"/>
      <c r="W3" s="127"/>
      <c r="X3" s="127"/>
      <c r="Y3" s="127" t="s">
        <v>253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8.42'!$Y$3&amp;" "&amp;'Table 8.42'!$U$3&amp;", "&amp;'State data for spotlight'!$C$3&amp;", "&amp;'Table 8.42'!$Y$2</f>
        <v>Table 8.42 Maribyrnong,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64895</v>
      </c>
      <c r="U4" s="129">
        <v>66093</v>
      </c>
      <c r="V4" s="129">
        <v>67537</v>
      </c>
      <c r="W4" s="129">
        <v>69641</v>
      </c>
      <c r="X4" s="129">
        <v>72974</v>
      </c>
      <c r="Y4" s="129">
        <v>77494</v>
      </c>
      <c r="Z4" s="127"/>
      <c r="AA4" s="127" t="str">
        <f>TEXT(Y4,"###,###")</f>
        <v>77,494</v>
      </c>
      <c r="AB4" s="127"/>
      <c r="AC4" s="127">
        <f t="shared" ref="AC4:AC9" si="0">Y4/X4-1</f>
        <v>6.1939868994436376E-2</v>
      </c>
      <c r="AD4" s="127"/>
      <c r="AE4" s="127">
        <f>Y4/T4-1</f>
        <v>0.19414438708683268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35316</v>
      </c>
      <c r="U5" s="129">
        <v>35461</v>
      </c>
      <c r="V5" s="129">
        <v>36107</v>
      </c>
      <c r="W5" s="129">
        <v>37270</v>
      </c>
      <c r="X5" s="129">
        <v>39090</v>
      </c>
      <c r="Y5" s="129">
        <v>41553</v>
      </c>
      <c r="Z5" s="127"/>
      <c r="AA5" s="127" t="str">
        <f>TEXT(Y5,"###,###")</f>
        <v>41,553</v>
      </c>
      <c r="AB5" s="127"/>
      <c r="AC5" s="127">
        <f t="shared" si="0"/>
        <v>6.3008442056792013E-2</v>
      </c>
      <c r="AD5" s="127"/>
      <c r="AE5" s="127">
        <f t="shared" ref="AE5:AE9" si="1">Y5/T5-1</f>
        <v>0.17660550458715596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29579</v>
      </c>
      <c r="U6" s="129">
        <v>30631</v>
      </c>
      <c r="V6" s="129">
        <v>31430</v>
      </c>
      <c r="W6" s="129">
        <v>32371</v>
      </c>
      <c r="X6" s="129">
        <v>33884</v>
      </c>
      <c r="Y6" s="129">
        <v>35941</v>
      </c>
      <c r="Z6" s="127"/>
      <c r="AA6" s="127" t="str">
        <f>TEXT(Y6,"###,###")</f>
        <v>35,941</v>
      </c>
      <c r="AB6" s="127"/>
      <c r="AC6" s="127">
        <f t="shared" si="0"/>
        <v>6.0707118403966476E-2</v>
      </c>
      <c r="AD6" s="127"/>
      <c r="AE6" s="127">
        <f t="shared" si="1"/>
        <v>0.21508502653909867</v>
      </c>
      <c r="AF6" s="127"/>
    </row>
    <row r="7" spans="1:32" ht="16.5" customHeight="1" thickBot="1" x14ac:dyDescent="0.3">
      <c r="A7" s="46" t="str">
        <f>"QUICK STATS for "&amp;'Table 8.42'!Y2&amp;"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45370</v>
      </c>
      <c r="U7" s="129">
        <v>46201</v>
      </c>
      <c r="V7" s="129">
        <v>47165</v>
      </c>
      <c r="W7" s="129">
        <v>48226</v>
      </c>
      <c r="X7" s="129">
        <v>50254</v>
      </c>
      <c r="Y7" s="129">
        <v>52508</v>
      </c>
      <c r="Z7" s="127"/>
      <c r="AA7" s="127" t="str">
        <f>TEXT(Y7,"###,###")</f>
        <v>52,508</v>
      </c>
      <c r="AB7" s="127"/>
      <c r="AC7" s="127">
        <f t="shared" si="0"/>
        <v>4.4852151072551472E-2</v>
      </c>
      <c r="AD7" s="127"/>
      <c r="AE7" s="127">
        <f t="shared" si="1"/>
        <v>0.15732863125413266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77,494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8.42'!AA7</f>
        <v>52,508</v>
      </c>
      <c r="P8" s="51"/>
      <c r="S8" s="127" t="s">
        <v>96</v>
      </c>
      <c r="T8" s="127">
        <v>38691</v>
      </c>
      <c r="U8" s="127">
        <v>40010.660000000003</v>
      </c>
      <c r="V8" s="127">
        <v>40238.660000000003</v>
      </c>
      <c r="W8" s="127">
        <v>41538</v>
      </c>
      <c r="X8" s="127">
        <v>42666.27</v>
      </c>
      <c r="Y8" s="127">
        <v>43629.62</v>
      </c>
      <c r="Z8" s="127"/>
      <c r="AA8" s="127" t="str">
        <f>TEXT(Y8,"$###,###")</f>
        <v>$43,630</v>
      </c>
      <c r="AB8" s="127"/>
      <c r="AC8" s="127">
        <f t="shared" si="0"/>
        <v>2.2578725536589017E-2</v>
      </c>
      <c r="AD8" s="127"/>
      <c r="AE8" s="127">
        <f t="shared" si="1"/>
        <v>0.12764260422320439</v>
      </c>
      <c r="AF8" s="127"/>
    </row>
    <row r="9" spans="1:32" x14ac:dyDescent="0.25">
      <c r="A9" s="55" t="s">
        <v>17</v>
      </c>
      <c r="B9" s="56"/>
      <c r="C9" s="57"/>
      <c r="D9" s="58">
        <f>'Table 8.42'!AC104</f>
        <v>77.01112344181486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53.692770625428508</v>
      </c>
      <c r="P9" s="59" t="s">
        <v>97</v>
      </c>
      <c r="S9" s="127" t="s">
        <v>9</v>
      </c>
      <c r="T9" s="127">
        <v>2297463737</v>
      </c>
      <c r="U9" s="127">
        <v>2409463190</v>
      </c>
      <c r="V9" s="127">
        <v>2506930774</v>
      </c>
      <c r="W9" s="127">
        <v>2657491203</v>
      </c>
      <c r="X9" s="127">
        <v>2858114248</v>
      </c>
      <c r="Y9" s="127">
        <v>3089657004</v>
      </c>
      <c r="Z9" s="127"/>
      <c r="AA9" s="127" t="str">
        <f>TEXT(Y9/1000000,"$#,###.0")&amp;" mil"</f>
        <v>$3,089.7 mil</v>
      </c>
      <c r="AB9" s="127"/>
      <c r="AC9" s="127">
        <f t="shared" si="0"/>
        <v>8.1012421446072347E-2</v>
      </c>
      <c r="AD9" s="127"/>
      <c r="AE9" s="127">
        <f t="shared" si="1"/>
        <v>0.34481208745189429</v>
      </c>
      <c r="AF9" s="127"/>
    </row>
    <row r="10" spans="1:32" x14ac:dyDescent="0.25">
      <c r="A10" s="55" t="s">
        <v>20</v>
      </c>
      <c r="B10" s="56"/>
      <c r="C10" s="57"/>
      <c r="D10" s="58">
        <f>'Table 8.42'!AC105</f>
        <v>15.959945286086667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46.307229374571499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94.583682486478253</v>
      </c>
      <c r="P11" s="59" t="s">
        <v>97</v>
      </c>
      <c r="S11" s="127" t="s">
        <v>32</v>
      </c>
      <c r="T11" s="129">
        <v>59008</v>
      </c>
      <c r="U11" s="129">
        <v>60174</v>
      </c>
      <c r="V11" s="129">
        <v>61394</v>
      </c>
      <c r="W11" s="129">
        <v>63487</v>
      </c>
      <c r="X11" s="129">
        <v>66201</v>
      </c>
      <c r="Y11" s="129">
        <v>70369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8.42'!AC108</f>
        <v>12.758407102485354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13.56936085929763</v>
      </c>
      <c r="P12" s="59" t="s">
        <v>97</v>
      </c>
      <c r="S12" s="127" t="s">
        <v>33</v>
      </c>
      <c r="T12" s="129">
        <v>5887</v>
      </c>
      <c r="U12" s="129">
        <v>5918</v>
      </c>
      <c r="V12" s="129">
        <v>6140</v>
      </c>
      <c r="W12" s="129">
        <v>6156</v>
      </c>
      <c r="X12" s="129">
        <v>6771</v>
      </c>
      <c r="Y12" s="129">
        <v>7125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8.42'!AC109</f>
        <v>13.108111595736444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8.42'!AA118</f>
        <v>37.3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8.42'!AC110</f>
        <v>22.894675716829692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17.688733145425459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8.42'!AC111</f>
        <v>44.209874312850026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82.311266854574541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478</v>
      </c>
      <c r="Z15" s="127"/>
      <c r="AA15" s="130">
        <f t="shared" ref="AA15:AA34" si="2">IF(Y15="np",0,Y15/$Y$34)</f>
        <v>6.1682194750561333E-3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101</v>
      </c>
      <c r="Z16" s="127"/>
      <c r="AA16" s="130">
        <f t="shared" si="2"/>
        <v>1.3033267091645804E-3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3799</v>
      </c>
      <c r="Z17" s="127"/>
      <c r="AA17" s="130">
        <f t="shared" si="2"/>
        <v>4.9023150179368723E-2</v>
      </c>
      <c r="AB17" s="127"/>
      <c r="AC17" s="127"/>
      <c r="AD17" s="127"/>
      <c r="AE17" s="127"/>
      <c r="AF17" s="127"/>
    </row>
    <row r="18" spans="1:32" x14ac:dyDescent="0.25">
      <c r="A18" s="85" t="str">
        <f>'Table 8.42'!$S$1&amp;" ("&amp;'Table 8.42'!$T$2&amp;" to "&amp;'Table 8.42'!$Y$2&amp;")"</f>
        <v>Maribyrnong (2011-12 to 2016-17)</v>
      </c>
      <c r="B18" s="85"/>
      <c r="C18" s="85"/>
      <c r="D18" s="85"/>
      <c r="E18" s="85"/>
      <c r="F18" s="85"/>
      <c r="G18" s="85" t="str">
        <f>'Table 8.42'!$S$1&amp;" ("&amp;'Table 8.42'!$T$2&amp;" to "&amp;'Table 8.42'!$Y$2&amp;")"</f>
        <v>Maribyrnong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529</v>
      </c>
      <c r="Z18" s="127"/>
      <c r="AA18" s="130">
        <f t="shared" si="2"/>
        <v>6.8263349420600306E-3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2828</v>
      </c>
      <c r="Z19" s="127"/>
      <c r="AA19" s="130">
        <f t="shared" si="2"/>
        <v>3.6493147856608253E-2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2983</v>
      </c>
      <c r="Z20" s="127"/>
      <c r="AA20" s="130">
        <f t="shared" si="2"/>
        <v>3.8493302707306373E-2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6464</v>
      </c>
      <c r="Z21" s="127"/>
      <c r="AA21" s="130">
        <f t="shared" si="2"/>
        <v>8.3412909386533146E-2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6958</v>
      </c>
      <c r="Z22" s="127"/>
      <c r="AA22" s="130">
        <f t="shared" si="2"/>
        <v>8.9787596459080701E-2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2746</v>
      </c>
      <c r="Z23" s="127"/>
      <c r="AA23" s="130">
        <f t="shared" si="2"/>
        <v>3.5435001419464734E-2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2191</v>
      </c>
      <c r="Z24" s="127"/>
      <c r="AA24" s="130">
        <f t="shared" si="2"/>
        <v>2.8273156631481146E-2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3404</v>
      </c>
      <c r="Z25" s="127"/>
      <c r="AA25" s="130">
        <f t="shared" si="2"/>
        <v>4.3925981366299327E-2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1316</v>
      </c>
      <c r="Z26" s="127"/>
      <c r="AA26" s="130">
        <f t="shared" si="2"/>
        <v>1.6981959893669189E-2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7012</v>
      </c>
      <c r="Z27" s="127"/>
      <c r="AA27" s="130">
        <f t="shared" si="2"/>
        <v>9.0484424600614247E-2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9377</v>
      </c>
      <c r="Z28" s="127"/>
      <c r="AA28" s="130">
        <f t="shared" si="2"/>
        <v>0.12100291635481457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3903</v>
      </c>
      <c r="Z29" s="127"/>
      <c r="AA29" s="130">
        <f t="shared" si="2"/>
        <v>5.0365189563062948E-2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6135</v>
      </c>
      <c r="Z30" s="127"/>
      <c r="AA30" s="130">
        <f t="shared" si="2"/>
        <v>7.916741941311585E-2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8.42'!Y2&amp;")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6779</v>
      </c>
      <c r="Z31" s="127"/>
      <c r="AA31" s="130">
        <f t="shared" si="2"/>
        <v>8.7477740212145452E-2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2182</v>
      </c>
      <c r="Z32" s="127"/>
      <c r="AA32" s="130">
        <f t="shared" si="2"/>
        <v>2.8157018607892225E-2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2558</v>
      </c>
      <c r="Z33" s="127"/>
      <c r="AA33" s="130">
        <f t="shared" si="2"/>
        <v>3.3009007148940561E-2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77494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38196</v>
      </c>
      <c r="U37" s="127">
        <v>38451</v>
      </c>
      <c r="V37" s="127">
        <v>39433</v>
      </c>
      <c r="W37" s="127">
        <v>40191</v>
      </c>
      <c r="X37" s="127">
        <v>41932</v>
      </c>
      <c r="Y37" s="127">
        <v>43220</v>
      </c>
      <c r="Z37" s="127"/>
      <c r="AA37" s="127" t="str">
        <f>TEXT(Y37,"###,###")</f>
        <v>43,220</v>
      </c>
      <c r="AB37" s="127"/>
      <c r="AC37" s="127">
        <f>Y37/X37-1</f>
        <v>3.0716397977678112E-2</v>
      </c>
      <c r="AD37" s="127"/>
      <c r="AE37" s="127">
        <f>Y37/T37-1</f>
        <v>0.13153209760184303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7172</v>
      </c>
      <c r="U38" s="127">
        <v>7748</v>
      </c>
      <c r="V38" s="127">
        <v>7730</v>
      </c>
      <c r="W38" s="127">
        <v>8035</v>
      </c>
      <c r="X38" s="127">
        <v>8325</v>
      </c>
      <c r="Y38" s="127">
        <v>9288</v>
      </c>
      <c r="Z38" s="127"/>
      <c r="AA38" s="127" t="str">
        <f>TEXT(Y38,"###,###")</f>
        <v>9,288</v>
      </c>
      <c r="AB38" s="127"/>
      <c r="AC38" s="127">
        <f>Y38/X38-1</f>
        <v>0.1156756756756756</v>
      </c>
      <c r="AD38" s="127"/>
      <c r="AE38" s="127">
        <f>Y38/T38-1</f>
        <v>0.29503625209146689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45368</v>
      </c>
      <c r="U40" s="127">
        <v>46199</v>
      </c>
      <c r="V40" s="127">
        <v>47163</v>
      </c>
      <c r="W40" s="127">
        <v>48226</v>
      </c>
      <c r="X40" s="127">
        <v>50257</v>
      </c>
      <c r="Y40" s="127">
        <v>52508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82.311266854574541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17.688733145425459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6</v>
      </c>
      <c r="Y44" s="129">
        <v>6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281</v>
      </c>
      <c r="Y45" s="129">
        <v>285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1295</v>
      </c>
      <c r="Y46" s="129">
        <v>1305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4201</v>
      </c>
      <c r="Y47" s="129">
        <v>4600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7754</v>
      </c>
      <c r="Y48" s="129">
        <v>8166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8.42'!S1&amp;" ("&amp;'Table 8.42'!Y2&amp;") *"</f>
        <v>Number of jobs by age and sex of job holders in Maribyrnong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7198</v>
      </c>
      <c r="Y49" s="129">
        <v>7652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5243</v>
      </c>
      <c r="Y50" s="129">
        <v>5602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3891</v>
      </c>
      <c r="Y51" s="129">
        <v>4200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3135</v>
      </c>
      <c r="Y52" s="129">
        <v>3286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2375</v>
      </c>
      <c r="Y53" s="129">
        <v>2478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1881</v>
      </c>
      <c r="Y54" s="129">
        <v>1968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1135</v>
      </c>
      <c r="Y55" s="129">
        <v>1254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442</v>
      </c>
      <c r="Y56" s="129">
        <v>454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145</v>
      </c>
      <c r="Y57" s="129">
        <v>185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59</v>
      </c>
      <c r="Y58" s="129">
        <v>55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25</v>
      </c>
      <c r="Y59" s="129">
        <v>24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28</v>
      </c>
      <c r="Y60" s="129">
        <v>30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39090</v>
      </c>
      <c r="Y61" s="129">
        <v>41553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10</v>
      </c>
      <c r="Y63" s="129">
        <v>16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8.42'!S1&amp;" ("&amp;'Table 8.42'!Y2&amp;") *"</f>
        <v>Number of employed persons per occupation of main job by sex in Maribyrnong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330</v>
      </c>
      <c r="Y64" s="129">
        <v>340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1389</v>
      </c>
      <c r="Y65" s="129">
        <v>1443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3724</v>
      </c>
      <c r="Y66" s="129">
        <v>4011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6566</v>
      </c>
      <c r="Y67" s="129">
        <v>6922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5813</v>
      </c>
      <c r="Y68" s="129">
        <v>6322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4441</v>
      </c>
      <c r="Y69" s="129">
        <v>4470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3385</v>
      </c>
      <c r="Y70" s="129">
        <v>3659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2782</v>
      </c>
      <c r="Y71" s="129">
        <v>3028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2231</v>
      </c>
      <c r="Y72" s="129">
        <v>2320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1761</v>
      </c>
      <c r="Y73" s="129">
        <v>1825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930</v>
      </c>
      <c r="Y74" s="129">
        <v>982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349</v>
      </c>
      <c r="Y75" s="129">
        <v>417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76</v>
      </c>
      <c r="Y76" s="129">
        <v>92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39</v>
      </c>
      <c r="Y77" s="129">
        <v>37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31</v>
      </c>
      <c r="Y78" s="129">
        <v>21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30</v>
      </c>
      <c r="Y79" s="129">
        <v>36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33884</v>
      </c>
      <c r="Y80" s="129">
        <v>35941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8.42'!S1</f>
        <v>Maribyrnong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3128</v>
      </c>
      <c r="Y83" s="129">
        <v>3372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5356</v>
      </c>
      <c r="Y84" s="129">
        <v>5783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8.42'!AA4</f>
        <v>77,494</v>
      </c>
      <c r="D85" s="99">
        <f>'Table 8.42'!AC4</f>
        <v>6.1939868994436376E-2</v>
      </c>
      <c r="E85" s="100">
        <f>'Table 8.42'!AC4</f>
        <v>6.1939868994436376E-2</v>
      </c>
      <c r="F85" s="99">
        <f>'Table 8.42'!AE4</f>
        <v>0.19414438708683268</v>
      </c>
      <c r="G85" s="100">
        <f>'Table 8.42'!AE4</f>
        <v>0.19414438708683268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3158</v>
      </c>
      <c r="Y85" s="129">
        <v>3305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8.42'!AA5</f>
        <v>41,553</v>
      </c>
      <c r="D86" s="99">
        <f>'Table 8.42'!AC5</f>
        <v>6.3008442056792013E-2</v>
      </c>
      <c r="E86" s="100">
        <f>'Table 8.42'!AC5</f>
        <v>6.3008442056792013E-2</v>
      </c>
      <c r="F86" s="99">
        <f>'Table 8.42'!AE5</f>
        <v>0.17660550458715596</v>
      </c>
      <c r="G86" s="100">
        <f>'Table 8.42'!AE5</f>
        <v>0.17660550458715596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1696</v>
      </c>
      <c r="Y86" s="129">
        <v>1762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8.42'!AA6</f>
        <v>35,941</v>
      </c>
      <c r="D87" s="99">
        <f>'Table 8.42'!AC6</f>
        <v>6.0707118403966476E-2</v>
      </c>
      <c r="E87" s="100">
        <f>'Table 8.42'!AC6</f>
        <v>6.0707118403966476E-2</v>
      </c>
      <c r="F87" s="99">
        <f>'Table 8.42'!AE6</f>
        <v>0.21508502653909867</v>
      </c>
      <c r="G87" s="100">
        <f>'Table 8.42'!AE6</f>
        <v>0.21508502653909867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1770</v>
      </c>
      <c r="Y87" s="129">
        <v>1931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8.42'!AA7</f>
        <v>52,508</v>
      </c>
      <c r="D88" s="99">
        <f>'Table 8.42'!AC7</f>
        <v>4.4852151072551472E-2</v>
      </c>
      <c r="E88" s="100">
        <f>'Table 8.42'!AC7</f>
        <v>4.4852151072551472E-2</v>
      </c>
      <c r="F88" s="99">
        <f>'Table 8.42'!AE7</f>
        <v>0.15732863125413266</v>
      </c>
      <c r="G88" s="100">
        <f>'Table 8.42'!AE7</f>
        <v>0.15732863125413266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1593</v>
      </c>
      <c r="Y88" s="129">
        <v>1690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8.42'!AA37</f>
        <v>43,220</v>
      </c>
      <c r="D89" s="99">
        <f>'Table 8.42'!AC37</f>
        <v>3.0716397977678112E-2</v>
      </c>
      <c r="E89" s="100">
        <f>'Table 8.42'!AC37</f>
        <v>3.0716397977678112E-2</v>
      </c>
      <c r="F89" s="99">
        <f>'Table 8.42'!AE37</f>
        <v>0.13153209760184303</v>
      </c>
      <c r="G89" s="100">
        <f>'Table 8.42'!AE37</f>
        <v>0.13153209760184303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1653</v>
      </c>
      <c r="Y89" s="129">
        <v>1773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8.42'!AA38</f>
        <v>9,288</v>
      </c>
      <c r="D90" s="99">
        <f>'Table 8.42'!AC38</f>
        <v>0.1156756756756756</v>
      </c>
      <c r="E90" s="100">
        <f>'Table 8.42'!AC38</f>
        <v>0.1156756756756756</v>
      </c>
      <c r="F90" s="99">
        <f>'Table 8.42'!AE38</f>
        <v>0.29503625209146689</v>
      </c>
      <c r="G90" s="100">
        <f>'Table 8.42'!AE38</f>
        <v>0.29503625209146689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2976</v>
      </c>
      <c r="Y90" s="129">
        <v>3064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8.42'!AA114</f>
        <v>4,754</v>
      </c>
      <c r="D91" s="99">
        <f>'Table 8.42'!AC114</f>
        <v>0.11204678362573106</v>
      </c>
      <c r="E91" s="100">
        <f>'Table 8.42'!AC114</f>
        <v>0.11204678362573106</v>
      </c>
      <c r="F91" s="99">
        <f>'Table 8.42'!AE114</f>
        <v>0.27180310326377732</v>
      </c>
      <c r="G91" s="100">
        <f>'Table 8.42'!AE114</f>
        <v>0.27180310326377732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26927</v>
      </c>
      <c r="Y91" s="129">
        <v>28193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8.42'!AA115</f>
        <v>4,534</v>
      </c>
      <c r="D92" s="99">
        <f>'Table 8.42'!AC115</f>
        <v>0.12144447192678709</v>
      </c>
      <c r="E92" s="100">
        <f>'Table 8.42'!AC115</f>
        <v>0.12144447192678709</v>
      </c>
      <c r="F92" s="99">
        <f>'Table 8.42'!AE115</f>
        <v>0.32032615026208511</v>
      </c>
      <c r="G92" s="100">
        <f>'Table 8.42'!AE115</f>
        <v>0.32032615026208511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8.42'!AA8</f>
        <v>$43,630</v>
      </c>
      <c r="D93" s="99">
        <f>'Table 8.42'!AC8</f>
        <v>2.2578725536589017E-2</v>
      </c>
      <c r="E93" s="100">
        <f>'Table 8.42'!AC8</f>
        <v>2.2578725536589017E-2</v>
      </c>
      <c r="F93" s="99">
        <f>'Table 8.42'!AE8</f>
        <v>0.12764260422320439</v>
      </c>
      <c r="G93" s="100">
        <f>'Table 8.42'!AE8</f>
        <v>0.12764260422320439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2423</v>
      </c>
      <c r="Y93" s="129">
        <v>2606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8.42'!AA9</f>
        <v>$3,089.7 mil</v>
      </c>
      <c r="D94" s="99">
        <f>'Table 8.42'!AC9</f>
        <v>8.1012421446072347E-2</v>
      </c>
      <c r="E94" s="100">
        <f>'Table 8.42'!AC9</f>
        <v>8.1012421446072347E-2</v>
      </c>
      <c r="F94" s="99">
        <f>'Table 8.42'!AE9</f>
        <v>0.34481208745189429</v>
      </c>
      <c r="G94" s="100">
        <f>'Table 8.42'!AE9</f>
        <v>0.34481208745189429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6069</v>
      </c>
      <c r="Y94" s="129">
        <v>6529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671</v>
      </c>
      <c r="Y95" s="129">
        <v>767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2400</v>
      </c>
      <c r="Y96" s="129">
        <v>2557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3613</v>
      </c>
      <c r="Y97" s="129">
        <v>3842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1970</v>
      </c>
      <c r="Y98" s="129">
        <v>1991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244</v>
      </c>
      <c r="Y99" s="129">
        <v>289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1448</v>
      </c>
      <c r="Y100" s="129">
        <v>1502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23327</v>
      </c>
      <c r="Y101" s="129">
        <v>24315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54597</v>
      </c>
      <c r="Y104" s="127">
        <v>59679</v>
      </c>
      <c r="Z104" s="127"/>
      <c r="AA104" s="127" t="str">
        <f>TEXT(Y104,"###,###")</f>
        <v>59,679</v>
      </c>
      <c r="AB104" s="127"/>
      <c r="AC104" s="127">
        <f>Y104/($Y$4)*100</f>
        <v>77.01112344181486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12046</v>
      </c>
      <c r="Y105" s="127">
        <v>12368</v>
      </c>
      <c r="Z105" s="127"/>
      <c r="AA105" s="127" t="str">
        <f>TEXT(Y105,"###,###")</f>
        <v>12,368</v>
      </c>
      <c r="AB105" s="127"/>
      <c r="AC105" s="127">
        <f>Y105/($Y$4)*100</f>
        <v>15.959945286086667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66643</v>
      </c>
      <c r="Y106" s="127">
        <v>72047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8822</v>
      </c>
      <c r="Y108" s="127">
        <v>9887</v>
      </c>
      <c r="Z108" s="127"/>
      <c r="AA108" s="127" t="str">
        <f>TEXT(Y108,"###,###")</f>
        <v>9,887</v>
      </c>
      <c r="AB108" s="127"/>
      <c r="AC108" s="127">
        <f>Y108/($Y$4)*100</f>
        <v>12.758407102485354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9388</v>
      </c>
      <c r="Y109" s="127">
        <v>10158</v>
      </c>
      <c r="Z109" s="127"/>
      <c r="AA109" s="127" t="str">
        <f>TEXT(Y109,"###,###")</f>
        <v>10,158</v>
      </c>
      <c r="AB109" s="127"/>
      <c r="AC109" s="127">
        <f t="shared" ref="AC109:AC111" si="3">Y109/($Y$4)*100</f>
        <v>13.108111595736444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16861</v>
      </c>
      <c r="Y110" s="127">
        <v>17742</v>
      </c>
      <c r="Z110" s="127"/>
      <c r="AA110" s="127" t="str">
        <f>TEXT(Y110,"###,###")</f>
        <v>17,742</v>
      </c>
      <c r="AB110" s="127"/>
      <c r="AC110" s="127">
        <f t="shared" si="3"/>
        <v>22.894675716829692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31573</v>
      </c>
      <c r="Y111" s="127">
        <v>34260</v>
      </c>
      <c r="Z111" s="127"/>
      <c r="AA111" s="127" t="str">
        <f>TEXT(Y111,"###,###")</f>
        <v>34,260</v>
      </c>
      <c r="AB111" s="127"/>
      <c r="AC111" s="127">
        <f t="shared" si="3"/>
        <v>44.209874312850026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72974</v>
      </c>
      <c r="Y112" s="127">
        <v>77494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3738</v>
      </c>
      <c r="U114" s="127">
        <v>3942</v>
      </c>
      <c r="V114" s="127">
        <v>3799</v>
      </c>
      <c r="W114" s="127">
        <v>4091</v>
      </c>
      <c r="X114" s="127">
        <v>4275</v>
      </c>
      <c r="Y114" s="127">
        <v>4754</v>
      </c>
      <c r="Z114" s="127"/>
      <c r="AA114" s="127" t="str">
        <f>TEXT(Y114,"###,###")</f>
        <v>4,754</v>
      </c>
      <c r="AB114" s="127"/>
      <c r="AC114" s="127">
        <f>Y114/X114-1</f>
        <v>0.11204678362573106</v>
      </c>
      <c r="AD114" s="127"/>
      <c r="AE114" s="127">
        <f>Y114/T114-1</f>
        <v>0.27180310326377732</v>
      </c>
      <c r="AF114" s="127"/>
    </row>
    <row r="115" spans="19:32" x14ac:dyDescent="0.25">
      <c r="S115" s="127" t="s">
        <v>104</v>
      </c>
      <c r="T115" s="127">
        <v>3434</v>
      </c>
      <c r="U115" s="127">
        <v>3805</v>
      </c>
      <c r="V115" s="127">
        <v>3935</v>
      </c>
      <c r="W115" s="127">
        <v>3947</v>
      </c>
      <c r="X115" s="127">
        <v>4043</v>
      </c>
      <c r="Y115" s="127">
        <v>4534</v>
      </c>
      <c r="Z115" s="127"/>
      <c r="AA115" s="127" t="str">
        <f>TEXT(Y115,"###,###")</f>
        <v>4,534</v>
      </c>
      <c r="AB115" s="127"/>
      <c r="AC115" s="127">
        <f>Y115/X115-1</f>
        <v>0.12144447192678709</v>
      </c>
      <c r="AD115" s="127"/>
      <c r="AE115" s="127">
        <f>Y115/T115-1</f>
        <v>0.32032615026208511</v>
      </c>
      <c r="AF115" s="127"/>
    </row>
    <row r="116" spans="19:32" x14ac:dyDescent="0.25">
      <c r="S116" s="127" t="s">
        <v>56</v>
      </c>
      <c r="T116" s="127">
        <v>7172</v>
      </c>
      <c r="U116" s="127">
        <v>7747</v>
      </c>
      <c r="V116" s="127">
        <v>7734</v>
      </c>
      <c r="W116" s="127">
        <v>8038</v>
      </c>
      <c r="X116" s="127">
        <v>8318</v>
      </c>
      <c r="Y116" s="127">
        <v>9288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38.14</v>
      </c>
      <c r="V118" s="127">
        <v>40.270000000000003</v>
      </c>
      <c r="W118" s="127">
        <v>35.33</v>
      </c>
      <c r="X118" s="127">
        <v>37.270000000000003</v>
      </c>
      <c r="Y118" s="127">
        <v>37.28</v>
      </c>
      <c r="Z118" s="127"/>
      <c r="AA118" s="127" t="str">
        <f>TEXT(Y118,"##.0")</f>
        <v>37.3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40286</v>
      </c>
      <c r="V120" s="127">
        <v>41022</v>
      </c>
      <c r="W120" s="127">
        <v>42072</v>
      </c>
      <c r="X120" s="127">
        <v>43481</v>
      </c>
      <c r="Y120" s="127">
        <v>45383</v>
      </c>
      <c r="Z120" s="127"/>
      <c r="AA120" s="127" t="str">
        <f>TEXT(Y120,"###,###")</f>
        <v>45,383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2691</v>
      </c>
      <c r="V121" s="127">
        <v>2724</v>
      </c>
      <c r="W121" s="127">
        <v>2677</v>
      </c>
      <c r="X121" s="127">
        <v>2774</v>
      </c>
      <c r="Y121" s="127">
        <v>2844</v>
      </c>
      <c r="Z121" s="127"/>
      <c r="AA121" s="127" t="str">
        <f t="shared" ref="AA121:AA128" si="4">TEXT(Y121,"###,###")</f>
        <v>2,844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3224</v>
      </c>
      <c r="V122" s="127">
        <v>3421</v>
      </c>
      <c r="W122" s="127">
        <v>3481</v>
      </c>
      <c r="X122" s="127">
        <v>3997</v>
      </c>
      <c r="Y122" s="127">
        <v>4281</v>
      </c>
      <c r="Z122" s="127"/>
      <c r="AA122" s="127" t="str">
        <f t="shared" si="4"/>
        <v>4,281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43510</v>
      </c>
      <c r="V124" s="127">
        <v>44443</v>
      </c>
      <c r="W124" s="127">
        <v>45553</v>
      </c>
      <c r="X124" s="127">
        <v>47478</v>
      </c>
      <c r="Y124" s="127">
        <v>49664</v>
      </c>
      <c r="Z124" s="127"/>
      <c r="AA124" s="127" t="str">
        <f t="shared" si="4"/>
        <v>49,664</v>
      </c>
      <c r="AB124" s="127"/>
      <c r="AC124" s="127">
        <f>Y124/$Y$7*100</f>
        <v>94.583682486478253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5915</v>
      </c>
      <c r="V125" s="127">
        <v>6145</v>
      </c>
      <c r="W125" s="127">
        <v>6158</v>
      </c>
      <c r="X125" s="127">
        <v>6771</v>
      </c>
      <c r="Y125" s="127">
        <v>7125</v>
      </c>
      <c r="Z125" s="127"/>
      <c r="AA125" s="127" t="str">
        <f t="shared" si="4"/>
        <v>7,125</v>
      </c>
      <c r="AB125" s="127"/>
      <c r="AC125" s="127">
        <f>Y125/$Y$7*100</f>
        <v>13.56936085929763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24898</v>
      </c>
      <c r="V127" s="127">
        <v>25368</v>
      </c>
      <c r="W127" s="127">
        <v>25850</v>
      </c>
      <c r="X127" s="127">
        <v>26927</v>
      </c>
      <c r="Y127" s="127">
        <v>28193</v>
      </c>
      <c r="Z127" s="127"/>
      <c r="AA127" s="127" t="str">
        <f t="shared" si="4"/>
        <v>28,193</v>
      </c>
      <c r="AB127" s="127"/>
      <c r="AC127" s="127">
        <f>Y127/$Y$7*100</f>
        <v>53.692770625428508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21302</v>
      </c>
      <c r="V128" s="127">
        <v>21797</v>
      </c>
      <c r="W128" s="127">
        <v>22376</v>
      </c>
      <c r="X128" s="127">
        <v>23327</v>
      </c>
      <c r="Y128" s="127">
        <v>24315</v>
      </c>
      <c r="Z128" s="127"/>
      <c r="AA128" s="127" t="str">
        <f t="shared" si="4"/>
        <v>24,315</v>
      </c>
      <c r="AB128" s="127"/>
      <c r="AC128" s="127">
        <f>Y128/$Y$7*100</f>
        <v>46.307229374571499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F819B344-6EFA-4916-BAB6-E8564E5C99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A3677A26-B297-49E3-9BF1-103E9F6C5C2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2D1177E6-0CD2-4997-ABE6-7F8ACDF0A4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6969B3F9-2B16-4B02-A375-345403E455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Maroondah</v>
      </c>
      <c r="T1" s="127"/>
      <c r="U1" s="127"/>
      <c r="V1" s="127"/>
      <c r="W1" s="127"/>
      <c r="X1" s="127"/>
      <c r="Y1" s="127" t="str">
        <f>Y3</f>
        <v>8.43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154</v>
      </c>
      <c r="V3" s="127"/>
      <c r="W3" s="127"/>
      <c r="X3" s="127"/>
      <c r="Y3" s="127" t="s">
        <v>254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8.43'!$Y$3&amp;" "&amp;'Table 8.43'!$U$3&amp;", "&amp;'State data for spotlight'!$C$3&amp;", "&amp;'Table 8.43'!$Y$2</f>
        <v>Table 8.43 Maroondah,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83833</v>
      </c>
      <c r="U4" s="129">
        <v>84531</v>
      </c>
      <c r="V4" s="129">
        <v>85151</v>
      </c>
      <c r="W4" s="129">
        <v>85675</v>
      </c>
      <c r="X4" s="129">
        <v>86944</v>
      </c>
      <c r="Y4" s="129">
        <v>89415</v>
      </c>
      <c r="Z4" s="127"/>
      <c r="AA4" s="127" t="str">
        <f>TEXT(Y4,"###,###")</f>
        <v>89,415</v>
      </c>
      <c r="AB4" s="127"/>
      <c r="AC4" s="127">
        <f t="shared" ref="AC4:AC9" si="0">Y4/X4-1</f>
        <v>2.8420592565329361E-2</v>
      </c>
      <c r="AD4" s="127"/>
      <c r="AE4" s="127">
        <f>Y4/T4-1</f>
        <v>6.6584757792277571E-2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42067</v>
      </c>
      <c r="U5" s="129">
        <v>42317</v>
      </c>
      <c r="V5" s="129">
        <v>42493</v>
      </c>
      <c r="W5" s="129">
        <v>42440</v>
      </c>
      <c r="X5" s="129">
        <v>43065</v>
      </c>
      <c r="Y5" s="129">
        <v>44556</v>
      </c>
      <c r="Z5" s="127"/>
      <c r="AA5" s="127" t="str">
        <f>TEXT(Y5,"###,###")</f>
        <v>44,556</v>
      </c>
      <c r="AB5" s="127"/>
      <c r="AC5" s="127">
        <f t="shared" si="0"/>
        <v>3.4622082897944884E-2</v>
      </c>
      <c r="AD5" s="127"/>
      <c r="AE5" s="127">
        <f t="shared" ref="AE5:AE9" si="1">Y5/T5-1</f>
        <v>5.9167518482420967E-2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41766</v>
      </c>
      <c r="U6" s="129">
        <v>42214</v>
      </c>
      <c r="V6" s="129">
        <v>42658</v>
      </c>
      <c r="W6" s="129">
        <v>43235</v>
      </c>
      <c r="X6" s="129">
        <v>43879</v>
      </c>
      <c r="Y6" s="129">
        <v>44859</v>
      </c>
      <c r="Z6" s="127"/>
      <c r="AA6" s="127" t="str">
        <f>TEXT(Y6,"###,###")</f>
        <v>44,859</v>
      </c>
      <c r="AB6" s="127"/>
      <c r="AC6" s="127">
        <f t="shared" si="0"/>
        <v>2.2334146174707747E-2</v>
      </c>
      <c r="AD6" s="127"/>
      <c r="AE6" s="127">
        <f t="shared" si="1"/>
        <v>7.4055451802901961E-2</v>
      </c>
      <c r="AF6" s="127"/>
    </row>
    <row r="7" spans="1:32" ht="16.5" customHeight="1" thickBot="1" x14ac:dyDescent="0.3">
      <c r="A7" s="46" t="str">
        <f>"QUICK STATS for "&amp;'Table 8.43'!Y2&amp;"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61582</v>
      </c>
      <c r="U7" s="129">
        <v>61485</v>
      </c>
      <c r="V7" s="129">
        <v>62139</v>
      </c>
      <c r="W7" s="129">
        <v>62365</v>
      </c>
      <c r="X7" s="129">
        <v>63320</v>
      </c>
      <c r="Y7" s="129">
        <v>64374</v>
      </c>
      <c r="Z7" s="127"/>
      <c r="AA7" s="127" t="str">
        <f>TEXT(Y7,"###,###")</f>
        <v>64,374</v>
      </c>
      <c r="AB7" s="127"/>
      <c r="AC7" s="127">
        <f t="shared" si="0"/>
        <v>1.6645609602021549E-2</v>
      </c>
      <c r="AD7" s="127"/>
      <c r="AE7" s="127">
        <f t="shared" si="1"/>
        <v>4.5337923419180859E-2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89,415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8.43'!AA7</f>
        <v>64,374</v>
      </c>
      <c r="P8" s="51"/>
      <c r="S8" s="127" t="s">
        <v>96</v>
      </c>
      <c r="T8" s="127">
        <v>38920</v>
      </c>
      <c r="U8" s="127">
        <v>39424.14</v>
      </c>
      <c r="V8" s="127">
        <v>40282</v>
      </c>
      <c r="W8" s="127">
        <v>42023.8</v>
      </c>
      <c r="X8" s="127">
        <v>43379</v>
      </c>
      <c r="Y8" s="127">
        <v>44424.480000000003</v>
      </c>
      <c r="Z8" s="127"/>
      <c r="AA8" s="127" t="str">
        <f>TEXT(Y8,"$###,###")</f>
        <v>$44,424</v>
      </c>
      <c r="AB8" s="127"/>
      <c r="AC8" s="127">
        <f t="shared" si="0"/>
        <v>2.4101062726203937E-2</v>
      </c>
      <c r="AD8" s="127"/>
      <c r="AE8" s="127">
        <f t="shared" si="1"/>
        <v>0.14143062692702979</v>
      </c>
      <c r="AF8" s="127"/>
    </row>
    <row r="9" spans="1:32" x14ac:dyDescent="0.25">
      <c r="A9" s="55" t="s">
        <v>17</v>
      </c>
      <c r="B9" s="56"/>
      <c r="C9" s="57"/>
      <c r="D9" s="58">
        <f>'Table 8.43'!AC104</f>
        <v>76.216518481239177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50.804672693944767</v>
      </c>
      <c r="P9" s="59" t="s">
        <v>97</v>
      </c>
      <c r="S9" s="127" t="s">
        <v>9</v>
      </c>
      <c r="T9" s="127">
        <v>3078035702</v>
      </c>
      <c r="U9" s="127">
        <v>3156443160</v>
      </c>
      <c r="V9" s="127">
        <v>3254671386</v>
      </c>
      <c r="W9" s="127">
        <v>3381241866</v>
      </c>
      <c r="X9" s="127">
        <v>3555125945</v>
      </c>
      <c r="Y9" s="127">
        <v>3725055776</v>
      </c>
      <c r="Z9" s="127"/>
      <c r="AA9" s="127" t="str">
        <f>TEXT(Y9/1000000,"$#,###.0")&amp;" mil"</f>
        <v>$3,725.1 mil</v>
      </c>
      <c r="AB9" s="127"/>
      <c r="AC9" s="127">
        <f t="shared" si="0"/>
        <v>4.7798540369291986E-2</v>
      </c>
      <c r="AD9" s="127"/>
      <c r="AE9" s="127">
        <f t="shared" si="1"/>
        <v>0.210205513074325</v>
      </c>
      <c r="AF9" s="127"/>
    </row>
    <row r="10" spans="1:32" x14ac:dyDescent="0.25">
      <c r="A10" s="55" t="s">
        <v>20</v>
      </c>
      <c r="B10" s="56"/>
      <c r="C10" s="57"/>
      <c r="D10" s="58">
        <f>'Table 8.43'!AC105</f>
        <v>17.131353799698037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49.195327306055241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94.003790350141358</v>
      </c>
      <c r="P11" s="59" t="s">
        <v>97</v>
      </c>
      <c r="S11" s="127" t="s">
        <v>32</v>
      </c>
      <c r="T11" s="129">
        <v>75864</v>
      </c>
      <c r="U11" s="129">
        <v>76728</v>
      </c>
      <c r="V11" s="129">
        <v>77266</v>
      </c>
      <c r="W11" s="129">
        <v>78030</v>
      </c>
      <c r="X11" s="129">
        <v>79163</v>
      </c>
      <c r="Y11" s="129">
        <v>81400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8.43'!AC108</f>
        <v>14.451713918246378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12.450678845496629</v>
      </c>
      <c r="P12" s="59" t="s">
        <v>97</v>
      </c>
      <c r="S12" s="127" t="s">
        <v>33</v>
      </c>
      <c r="T12" s="129">
        <v>7970</v>
      </c>
      <c r="U12" s="129">
        <v>7804</v>
      </c>
      <c r="V12" s="129">
        <v>7886</v>
      </c>
      <c r="W12" s="129">
        <v>7646</v>
      </c>
      <c r="X12" s="129">
        <v>7783</v>
      </c>
      <c r="Y12" s="129">
        <v>8015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8.43'!AC109</f>
        <v>15.214449477157077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8.43'!AA118</f>
        <v>41.2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8.43'!AC110</f>
        <v>22.836213163339483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15.467424736694941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8.43'!AC111</f>
        <v>40.845495722194265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84.532575263305063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328</v>
      </c>
      <c r="Z15" s="127"/>
      <c r="AA15" s="130">
        <f t="shared" ref="AA15:AA34" si="2">IF(Y15="np",0,Y15/$Y$34)</f>
        <v>3.6682883185147905E-3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105</v>
      </c>
      <c r="Z16" s="127"/>
      <c r="AA16" s="130">
        <f t="shared" si="2"/>
        <v>1.1742996141586982E-3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6293</v>
      </c>
      <c r="Z17" s="127"/>
      <c r="AA17" s="130">
        <f t="shared" si="2"/>
        <v>7.0379690208577983E-2</v>
      </c>
      <c r="AB17" s="127"/>
      <c r="AC17" s="127"/>
      <c r="AD17" s="127"/>
      <c r="AE17" s="127"/>
      <c r="AF17" s="127"/>
    </row>
    <row r="18" spans="1:32" x14ac:dyDescent="0.25">
      <c r="A18" s="85" t="str">
        <f>'Table 8.43'!$S$1&amp;" ("&amp;'Table 8.43'!$T$2&amp;" to "&amp;'Table 8.43'!$Y$2&amp;")"</f>
        <v>Maroondah (2011-12 to 2016-17)</v>
      </c>
      <c r="B18" s="85"/>
      <c r="C18" s="85"/>
      <c r="D18" s="85"/>
      <c r="E18" s="85"/>
      <c r="F18" s="85"/>
      <c r="G18" s="85" t="str">
        <f>'Table 8.43'!$S$1&amp;" ("&amp;'Table 8.43'!$T$2&amp;" to "&amp;'Table 8.43'!$Y$2&amp;")"</f>
        <v>Maroondah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516</v>
      </c>
      <c r="Z18" s="127"/>
      <c r="AA18" s="130">
        <f t="shared" si="2"/>
        <v>5.770843818151317E-3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6993</v>
      </c>
      <c r="Z19" s="127"/>
      <c r="AA19" s="130">
        <f t="shared" si="2"/>
        <v>7.8208354302969296E-2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4525</v>
      </c>
      <c r="Z20" s="127"/>
      <c r="AA20" s="130">
        <f t="shared" si="2"/>
        <v>5.0606721467315326E-2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8547</v>
      </c>
      <c r="Z21" s="127"/>
      <c r="AA21" s="130">
        <f t="shared" si="2"/>
        <v>9.5587988592518033E-2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4552</v>
      </c>
      <c r="Z22" s="127"/>
      <c r="AA22" s="130">
        <f t="shared" si="2"/>
        <v>5.0908684225241849E-2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2022</v>
      </c>
      <c r="Z23" s="127"/>
      <c r="AA23" s="130">
        <f t="shared" si="2"/>
        <v>2.2613655426941787E-2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1799</v>
      </c>
      <c r="Z24" s="127"/>
      <c r="AA24" s="130">
        <f t="shared" si="2"/>
        <v>2.0119666722585697E-2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3828</v>
      </c>
      <c r="Z25" s="127"/>
      <c r="AA25" s="130">
        <f t="shared" si="2"/>
        <v>4.2811608790471398E-2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1598</v>
      </c>
      <c r="Z26" s="127"/>
      <c r="AA26" s="130">
        <f t="shared" si="2"/>
        <v>1.7871721746910475E-2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7201</v>
      </c>
      <c r="Z27" s="127"/>
      <c r="AA27" s="130">
        <f t="shared" si="2"/>
        <v>8.0534585919588439E-2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6837</v>
      </c>
      <c r="Z28" s="127"/>
      <c r="AA28" s="130">
        <f t="shared" si="2"/>
        <v>7.6463680590504943E-2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4581</v>
      </c>
      <c r="Z29" s="127"/>
      <c r="AA29" s="130">
        <f t="shared" si="2"/>
        <v>5.1233014594866635E-2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8240</v>
      </c>
      <c r="Z30" s="127"/>
      <c r="AA30" s="130">
        <f t="shared" si="2"/>
        <v>9.2154560196834989E-2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8.43'!Y2&amp;")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10201</v>
      </c>
      <c r="Z31" s="127"/>
      <c r="AA31" s="130">
        <f t="shared" si="2"/>
        <v>0.11408600346697981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1659</v>
      </c>
      <c r="Z32" s="127"/>
      <c r="AA32" s="130">
        <f t="shared" si="2"/>
        <v>1.855393390370743E-2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3303</v>
      </c>
      <c r="Z33" s="127"/>
      <c r="AA33" s="130">
        <f t="shared" si="2"/>
        <v>3.6940110719677906E-2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89415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52993</v>
      </c>
      <c r="U37" s="127">
        <v>52111</v>
      </c>
      <c r="V37" s="127">
        <v>52697</v>
      </c>
      <c r="W37" s="127">
        <v>53126</v>
      </c>
      <c r="X37" s="127">
        <v>54074</v>
      </c>
      <c r="Y37" s="127">
        <v>54417</v>
      </c>
      <c r="Z37" s="127"/>
      <c r="AA37" s="127" t="str">
        <f>TEXT(Y37,"###,###")</f>
        <v>54,417</v>
      </c>
      <c r="AB37" s="127"/>
      <c r="AC37" s="127">
        <f>Y37/X37-1</f>
        <v>6.3431593741909431E-3</v>
      </c>
      <c r="AD37" s="127"/>
      <c r="AE37" s="127">
        <f>Y37/T37-1</f>
        <v>2.6871473590851513E-2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8589</v>
      </c>
      <c r="U38" s="127">
        <v>9373</v>
      </c>
      <c r="V38" s="127">
        <v>9441</v>
      </c>
      <c r="W38" s="127">
        <v>9240</v>
      </c>
      <c r="X38" s="127">
        <v>9247</v>
      </c>
      <c r="Y38" s="127">
        <v>9957</v>
      </c>
      <c r="Z38" s="127"/>
      <c r="AA38" s="127" t="str">
        <f>TEXT(Y38,"###,###")</f>
        <v>9,957</v>
      </c>
      <c r="AB38" s="127"/>
      <c r="AC38" s="127">
        <f>Y38/X38-1</f>
        <v>7.6781658916405426E-2</v>
      </c>
      <c r="AD38" s="127"/>
      <c r="AE38" s="127">
        <f>Y38/T38-1</f>
        <v>0.15927348934683905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61582</v>
      </c>
      <c r="U40" s="127">
        <v>61484</v>
      </c>
      <c r="V40" s="127">
        <v>62138</v>
      </c>
      <c r="W40" s="127">
        <v>62366</v>
      </c>
      <c r="X40" s="127">
        <v>63321</v>
      </c>
      <c r="Y40" s="127">
        <v>64374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84.532575263305063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15.467424736694941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10</v>
      </c>
      <c r="Y44" s="129">
        <v>11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689</v>
      </c>
      <c r="Y45" s="129">
        <v>634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2348</v>
      </c>
      <c r="Y46" s="129">
        <v>2439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4001</v>
      </c>
      <c r="Y47" s="129">
        <v>4087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5097</v>
      </c>
      <c r="Y48" s="129">
        <v>5324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8.43'!S1&amp;" ("&amp;'Table 8.43'!Y2&amp;") *"</f>
        <v>Number of jobs by age and sex of job holders in Maroondah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5319</v>
      </c>
      <c r="Y49" s="129">
        <v>5588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4722</v>
      </c>
      <c r="Y50" s="129">
        <v>5088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4613</v>
      </c>
      <c r="Y51" s="129">
        <v>4580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4280</v>
      </c>
      <c r="Y52" s="129">
        <v>4420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3975</v>
      </c>
      <c r="Y53" s="129">
        <v>3959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3387</v>
      </c>
      <c r="Y54" s="129">
        <v>3562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2464</v>
      </c>
      <c r="Y55" s="129">
        <v>2591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1260</v>
      </c>
      <c r="Y56" s="129">
        <v>1277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503</v>
      </c>
      <c r="Y57" s="129">
        <v>605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197</v>
      </c>
      <c r="Y58" s="129">
        <v>207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120</v>
      </c>
      <c r="Y59" s="129">
        <v>103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78</v>
      </c>
      <c r="Y60" s="129">
        <v>81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43065</v>
      </c>
      <c r="Y61" s="129">
        <v>44556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12</v>
      </c>
      <c r="Y63" s="129">
        <v>12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8.43'!S1&amp;" ("&amp;'Table 8.43'!Y2&amp;") *"</f>
        <v>Number of employed persons per occupation of main job by sex in Maroondah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907</v>
      </c>
      <c r="Y64" s="129">
        <v>855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2589</v>
      </c>
      <c r="Y65" s="129">
        <v>2616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4433</v>
      </c>
      <c r="Y66" s="129">
        <v>4379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5065</v>
      </c>
      <c r="Y67" s="129">
        <v>5238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5110</v>
      </c>
      <c r="Y68" s="129">
        <v>5346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4304</v>
      </c>
      <c r="Y69" s="129">
        <v>4612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4608</v>
      </c>
      <c r="Y70" s="129">
        <v>4622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4636</v>
      </c>
      <c r="Y71" s="129">
        <v>4829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4347</v>
      </c>
      <c r="Y72" s="129">
        <v>4371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3458</v>
      </c>
      <c r="Y73" s="129">
        <v>3587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2455</v>
      </c>
      <c r="Y74" s="129">
        <v>2415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1154</v>
      </c>
      <c r="Y75" s="129">
        <v>1139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371</v>
      </c>
      <c r="Y76" s="129">
        <v>407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187</v>
      </c>
      <c r="Y77" s="129">
        <v>204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120</v>
      </c>
      <c r="Y78" s="129">
        <v>123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120</v>
      </c>
      <c r="Y79" s="129">
        <v>104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43879</v>
      </c>
      <c r="Y80" s="129">
        <v>44859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8.43'!S1</f>
        <v>Maroondah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4363</v>
      </c>
      <c r="Y83" s="129">
        <v>4558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5685</v>
      </c>
      <c r="Y84" s="129">
        <v>5936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8.43'!AA4</f>
        <v>89,415</v>
      </c>
      <c r="D85" s="99">
        <f>'Table 8.43'!AC4</f>
        <v>2.8420592565329361E-2</v>
      </c>
      <c r="E85" s="100">
        <f>'Table 8.43'!AC4</f>
        <v>2.8420592565329361E-2</v>
      </c>
      <c r="F85" s="99">
        <f>'Table 8.43'!AE4</f>
        <v>6.6584757792277571E-2</v>
      </c>
      <c r="G85" s="100">
        <f>'Table 8.43'!AE4</f>
        <v>6.6584757792277571E-2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5831</v>
      </c>
      <c r="Y85" s="129">
        <v>5955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8.43'!AA5</f>
        <v>44,556</v>
      </c>
      <c r="D86" s="99">
        <f>'Table 8.43'!AC5</f>
        <v>3.4622082897944884E-2</v>
      </c>
      <c r="E86" s="100">
        <f>'Table 8.43'!AC5</f>
        <v>3.4622082897944884E-2</v>
      </c>
      <c r="F86" s="99">
        <f>'Table 8.43'!AE5</f>
        <v>5.9167518482420967E-2</v>
      </c>
      <c r="G86" s="100">
        <f>'Table 8.43'!AE5</f>
        <v>5.9167518482420967E-2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1678</v>
      </c>
      <c r="Y86" s="129">
        <v>1757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8.43'!AA6</f>
        <v>44,859</v>
      </c>
      <c r="D87" s="99">
        <f>'Table 8.43'!AC6</f>
        <v>2.2334146174707747E-2</v>
      </c>
      <c r="E87" s="100">
        <f>'Table 8.43'!AC6</f>
        <v>2.2334146174707747E-2</v>
      </c>
      <c r="F87" s="99">
        <f>'Table 8.43'!AE6</f>
        <v>7.4055451802901961E-2</v>
      </c>
      <c r="G87" s="100">
        <f>'Table 8.43'!AE6</f>
        <v>7.4055451802901961E-2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1985</v>
      </c>
      <c r="Y87" s="129">
        <v>2082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8.43'!AA7</f>
        <v>64,374</v>
      </c>
      <c r="D88" s="99">
        <f>'Table 8.43'!AC7</f>
        <v>1.6645609602021549E-2</v>
      </c>
      <c r="E88" s="100">
        <f>'Table 8.43'!AC7</f>
        <v>1.6645609602021549E-2</v>
      </c>
      <c r="F88" s="99">
        <f>'Table 8.43'!AE7</f>
        <v>4.5337923419180859E-2</v>
      </c>
      <c r="G88" s="100">
        <f>'Table 8.43'!AE7</f>
        <v>4.5337923419180859E-2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1997</v>
      </c>
      <c r="Y88" s="129">
        <v>2017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8.43'!AA37</f>
        <v>54,417</v>
      </c>
      <c r="D89" s="99">
        <f>'Table 8.43'!AC37</f>
        <v>6.3431593741909431E-3</v>
      </c>
      <c r="E89" s="100">
        <f>'Table 8.43'!AC37</f>
        <v>6.3431593741909431E-3</v>
      </c>
      <c r="F89" s="99">
        <f>'Table 8.43'!AE37</f>
        <v>2.6871473590851513E-2</v>
      </c>
      <c r="G89" s="100">
        <f>'Table 8.43'!AE37</f>
        <v>2.6871473590851513E-2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1710</v>
      </c>
      <c r="Y89" s="129">
        <v>1722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8.43'!AA38</f>
        <v>9,957</v>
      </c>
      <c r="D90" s="99">
        <f>'Table 8.43'!AC38</f>
        <v>7.6781658916405426E-2</v>
      </c>
      <c r="E90" s="100">
        <f>'Table 8.43'!AC38</f>
        <v>7.6781658916405426E-2</v>
      </c>
      <c r="F90" s="99">
        <f>'Table 8.43'!AE38</f>
        <v>0.15927348934683905</v>
      </c>
      <c r="G90" s="100">
        <f>'Table 8.43'!AE38</f>
        <v>0.15927348934683905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2458</v>
      </c>
      <c r="Y90" s="129">
        <v>2562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8.43'!AA114</f>
        <v>4,135</v>
      </c>
      <c r="D91" s="99">
        <f>'Table 8.43'!AC114</f>
        <v>9.9734042553191404E-2</v>
      </c>
      <c r="E91" s="100">
        <f>'Table 8.43'!AC114</f>
        <v>9.9734042553191404E-2</v>
      </c>
      <c r="F91" s="99">
        <f>'Table 8.43'!AE114</f>
        <v>0.18583309435044448</v>
      </c>
      <c r="G91" s="100">
        <f>'Table 8.43'!AE114</f>
        <v>0.18583309435044448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32094</v>
      </c>
      <c r="Y91" s="129">
        <v>32705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8.43'!AA115</f>
        <v>5,822</v>
      </c>
      <c r="D92" s="99">
        <f>'Table 8.43'!AC115</f>
        <v>6.1633843909555175E-2</v>
      </c>
      <c r="E92" s="100">
        <f>'Table 8.43'!AC115</f>
        <v>6.1633843909555175E-2</v>
      </c>
      <c r="F92" s="99">
        <f>'Table 8.43'!AE115</f>
        <v>0.14089751126788164</v>
      </c>
      <c r="G92" s="100">
        <f>'Table 8.43'!AE115</f>
        <v>0.14089751126788164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8.43'!AA8</f>
        <v>$44,424</v>
      </c>
      <c r="D93" s="99">
        <f>'Table 8.43'!AC8</f>
        <v>2.4101062726203937E-2</v>
      </c>
      <c r="E93" s="100">
        <f>'Table 8.43'!AC8</f>
        <v>2.4101062726203937E-2</v>
      </c>
      <c r="F93" s="99">
        <f>'Table 8.43'!AE8</f>
        <v>0.14143062692702979</v>
      </c>
      <c r="G93" s="100">
        <f>'Table 8.43'!AE8</f>
        <v>0.14143062692702979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2552</v>
      </c>
      <c r="Y93" s="129">
        <v>2735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8.43'!AA9</f>
        <v>$3,725.1 mil</v>
      </c>
      <c r="D94" s="99">
        <f>'Table 8.43'!AC9</f>
        <v>4.7798540369291986E-2</v>
      </c>
      <c r="E94" s="100">
        <f>'Table 8.43'!AC9</f>
        <v>4.7798540369291986E-2</v>
      </c>
      <c r="F94" s="99">
        <f>'Table 8.43'!AE9</f>
        <v>0.210205513074325</v>
      </c>
      <c r="G94" s="100">
        <f>'Table 8.43'!AE9</f>
        <v>0.210205513074325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7337</v>
      </c>
      <c r="Y94" s="129">
        <v>7609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980</v>
      </c>
      <c r="Y95" s="129">
        <v>1002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3843</v>
      </c>
      <c r="Y96" s="129">
        <v>4051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6323</v>
      </c>
      <c r="Y97" s="129">
        <v>6664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3206</v>
      </c>
      <c r="Y98" s="129">
        <v>3195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231</v>
      </c>
      <c r="Y99" s="129">
        <v>233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1187</v>
      </c>
      <c r="Y100" s="129">
        <v>1235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31226</v>
      </c>
      <c r="Y101" s="129">
        <v>31669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64546</v>
      </c>
      <c r="Y104" s="127">
        <v>68149</v>
      </c>
      <c r="Z104" s="127"/>
      <c r="AA104" s="127" t="str">
        <f>TEXT(Y104,"###,###")</f>
        <v>68,149</v>
      </c>
      <c r="AB104" s="127"/>
      <c r="AC104" s="127">
        <f>Y104/($Y$4)*100</f>
        <v>76.216518481239177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15401</v>
      </c>
      <c r="Y105" s="127">
        <v>15318</v>
      </c>
      <c r="Z105" s="127"/>
      <c r="AA105" s="127" t="str">
        <f>TEXT(Y105,"###,###")</f>
        <v>15,318</v>
      </c>
      <c r="AB105" s="127"/>
      <c r="AC105" s="127">
        <f>Y105/($Y$4)*100</f>
        <v>17.131353799698037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79947</v>
      </c>
      <c r="Y106" s="127">
        <v>83467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12017</v>
      </c>
      <c r="Y108" s="127">
        <v>12922</v>
      </c>
      <c r="Z108" s="127"/>
      <c r="AA108" s="127" t="str">
        <f>TEXT(Y108,"###,###")</f>
        <v>12,922</v>
      </c>
      <c r="AB108" s="127"/>
      <c r="AC108" s="127">
        <f>Y108/($Y$4)*100</f>
        <v>14.451713918246378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12903</v>
      </c>
      <c r="Y109" s="127">
        <v>13604</v>
      </c>
      <c r="Z109" s="127"/>
      <c r="AA109" s="127" t="str">
        <f>TEXT(Y109,"###,###")</f>
        <v>13,604</v>
      </c>
      <c r="AB109" s="127"/>
      <c r="AC109" s="127">
        <f t="shared" ref="AC109:AC111" si="3">Y109/($Y$4)*100</f>
        <v>15.214449477157077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19594</v>
      </c>
      <c r="Y110" s="127">
        <v>20419</v>
      </c>
      <c r="Z110" s="127"/>
      <c r="AA110" s="127" t="str">
        <f>TEXT(Y110,"###,###")</f>
        <v>20,419</v>
      </c>
      <c r="AB110" s="127"/>
      <c r="AC110" s="127">
        <f t="shared" si="3"/>
        <v>22.836213163339483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35433</v>
      </c>
      <c r="Y111" s="127">
        <v>36522</v>
      </c>
      <c r="Z111" s="127"/>
      <c r="AA111" s="127" t="str">
        <f>TEXT(Y111,"###,###")</f>
        <v>36,522</v>
      </c>
      <c r="AB111" s="127"/>
      <c r="AC111" s="127">
        <f t="shared" si="3"/>
        <v>40.845495722194265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86944</v>
      </c>
      <c r="Y112" s="127">
        <v>89415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3487</v>
      </c>
      <c r="U114" s="127">
        <v>3797</v>
      </c>
      <c r="V114" s="127">
        <v>3836</v>
      </c>
      <c r="W114" s="127">
        <v>3786</v>
      </c>
      <c r="X114" s="127">
        <v>3760</v>
      </c>
      <c r="Y114" s="127">
        <v>4135</v>
      </c>
      <c r="Z114" s="127"/>
      <c r="AA114" s="127" t="str">
        <f>TEXT(Y114,"###,###")</f>
        <v>4,135</v>
      </c>
      <c r="AB114" s="127"/>
      <c r="AC114" s="127">
        <f>Y114/X114-1</f>
        <v>9.9734042553191404E-2</v>
      </c>
      <c r="AD114" s="127"/>
      <c r="AE114" s="127">
        <f>Y114/T114-1</f>
        <v>0.18583309435044448</v>
      </c>
      <c r="AF114" s="127"/>
    </row>
    <row r="115" spans="19:32" x14ac:dyDescent="0.25">
      <c r="S115" s="127" t="s">
        <v>104</v>
      </c>
      <c r="T115" s="127">
        <v>5103</v>
      </c>
      <c r="U115" s="127">
        <v>5576</v>
      </c>
      <c r="V115" s="127">
        <v>5604</v>
      </c>
      <c r="W115" s="127">
        <v>5456</v>
      </c>
      <c r="X115" s="127">
        <v>5484</v>
      </c>
      <c r="Y115" s="127">
        <v>5822</v>
      </c>
      <c r="Z115" s="127"/>
      <c r="AA115" s="127" t="str">
        <f>TEXT(Y115,"###,###")</f>
        <v>5,822</v>
      </c>
      <c r="AB115" s="127"/>
      <c r="AC115" s="127">
        <f>Y115/X115-1</f>
        <v>6.1633843909555175E-2</v>
      </c>
      <c r="AD115" s="127"/>
      <c r="AE115" s="127">
        <f>Y115/T115-1</f>
        <v>0.14089751126788164</v>
      </c>
      <c r="AF115" s="127"/>
    </row>
    <row r="116" spans="19:32" x14ac:dyDescent="0.25">
      <c r="S116" s="127" t="s">
        <v>56</v>
      </c>
      <c r="T116" s="127">
        <v>8590</v>
      </c>
      <c r="U116" s="127">
        <v>9373</v>
      </c>
      <c r="V116" s="127">
        <v>9440</v>
      </c>
      <c r="W116" s="127">
        <v>9242</v>
      </c>
      <c r="X116" s="127">
        <v>9244</v>
      </c>
      <c r="Y116" s="127">
        <v>9957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43.98</v>
      </c>
      <c r="V118" s="127">
        <v>39.14</v>
      </c>
      <c r="W118" s="127">
        <v>40.24</v>
      </c>
      <c r="X118" s="127">
        <v>41.23</v>
      </c>
      <c r="Y118" s="127">
        <v>41.24</v>
      </c>
      <c r="Z118" s="127"/>
      <c r="AA118" s="127" t="str">
        <f>TEXT(Y118,"##.0")</f>
        <v>41.2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53685</v>
      </c>
      <c r="V120" s="127">
        <v>54254</v>
      </c>
      <c r="W120" s="127">
        <v>54720</v>
      </c>
      <c r="X120" s="127">
        <v>55539</v>
      </c>
      <c r="Y120" s="127">
        <v>56359</v>
      </c>
      <c r="Z120" s="127"/>
      <c r="AA120" s="127" t="str">
        <f>TEXT(Y120,"###,###")</f>
        <v>56,359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4012</v>
      </c>
      <c r="V121" s="127">
        <v>4011</v>
      </c>
      <c r="W121" s="127">
        <v>3794</v>
      </c>
      <c r="X121" s="127">
        <v>3836</v>
      </c>
      <c r="Y121" s="127">
        <v>3860</v>
      </c>
      <c r="Z121" s="127"/>
      <c r="AA121" s="127" t="str">
        <f t="shared" ref="AA121:AA128" si="4">TEXT(Y121,"###,###")</f>
        <v>3,860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3790</v>
      </c>
      <c r="V122" s="127">
        <v>3877</v>
      </c>
      <c r="W122" s="127">
        <v>3851</v>
      </c>
      <c r="X122" s="127">
        <v>3939</v>
      </c>
      <c r="Y122" s="127">
        <v>4155</v>
      </c>
      <c r="Z122" s="127"/>
      <c r="AA122" s="127" t="str">
        <f t="shared" si="4"/>
        <v>4,155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57475</v>
      </c>
      <c r="V124" s="127">
        <v>58131</v>
      </c>
      <c r="W124" s="127">
        <v>58571</v>
      </c>
      <c r="X124" s="127">
        <v>59478</v>
      </c>
      <c r="Y124" s="127">
        <v>60514</v>
      </c>
      <c r="Z124" s="127"/>
      <c r="AA124" s="127" t="str">
        <f t="shared" si="4"/>
        <v>60,514</v>
      </c>
      <c r="AB124" s="127"/>
      <c r="AC124" s="127">
        <f>Y124/$Y$7*100</f>
        <v>94.003790350141358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7802</v>
      </c>
      <c r="V125" s="127">
        <v>7888</v>
      </c>
      <c r="W125" s="127">
        <v>7645</v>
      </c>
      <c r="X125" s="127">
        <v>7775</v>
      </c>
      <c r="Y125" s="127">
        <v>8015</v>
      </c>
      <c r="Z125" s="127"/>
      <c r="AA125" s="127" t="str">
        <f t="shared" si="4"/>
        <v>8,015</v>
      </c>
      <c r="AB125" s="127"/>
      <c r="AC125" s="127">
        <f>Y125/$Y$7*100</f>
        <v>12.450678845496629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31626</v>
      </c>
      <c r="V127" s="127">
        <v>31797</v>
      </c>
      <c r="W127" s="127">
        <v>31711</v>
      </c>
      <c r="X127" s="127">
        <v>32094</v>
      </c>
      <c r="Y127" s="127">
        <v>32705</v>
      </c>
      <c r="Z127" s="127"/>
      <c r="AA127" s="127" t="str">
        <f t="shared" si="4"/>
        <v>32,705</v>
      </c>
      <c r="AB127" s="127"/>
      <c r="AC127" s="127">
        <f>Y127/$Y$7*100</f>
        <v>50.804672693944767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29859</v>
      </c>
      <c r="V128" s="127">
        <v>30342</v>
      </c>
      <c r="W128" s="127">
        <v>30654</v>
      </c>
      <c r="X128" s="127">
        <v>31226</v>
      </c>
      <c r="Y128" s="127">
        <v>31669</v>
      </c>
      <c r="Z128" s="127"/>
      <c r="AA128" s="127" t="str">
        <f t="shared" si="4"/>
        <v>31,669</v>
      </c>
      <c r="AB128" s="127"/>
      <c r="AC128" s="127">
        <f>Y128/$Y$7*100</f>
        <v>49.195327306055241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C9AE8B17-B866-41E4-9B08-D8EAAA560D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C8282FAC-993C-43F9-B93F-81606C7888A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ED70E78B-EE8A-4431-B640-0070021EF6A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7A8C8E20-908B-4427-89CA-F850DC946A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Melbourne</v>
      </c>
      <c r="T1" s="127"/>
      <c r="U1" s="127"/>
      <c r="V1" s="127"/>
      <c r="W1" s="127"/>
      <c r="X1" s="127"/>
      <c r="Y1" s="127" t="str">
        <f>Y3</f>
        <v>8.44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155</v>
      </c>
      <c r="V3" s="127"/>
      <c r="W3" s="127"/>
      <c r="X3" s="127"/>
      <c r="Y3" s="127" t="s">
        <v>255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8.44'!$Y$3&amp;" "&amp;'Table 8.44'!$U$3&amp;", "&amp;'State data for spotlight'!$C$3&amp;", "&amp;'Table 8.44'!$Y$2</f>
        <v>Table 8.44 Melbourne,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101166</v>
      </c>
      <c r="U4" s="129">
        <v>109991</v>
      </c>
      <c r="V4" s="129">
        <v>114801</v>
      </c>
      <c r="W4" s="129">
        <v>122037</v>
      </c>
      <c r="X4" s="129">
        <v>129645</v>
      </c>
      <c r="Y4" s="129">
        <v>140834</v>
      </c>
      <c r="Z4" s="127"/>
      <c r="AA4" s="127" t="str">
        <f>TEXT(Y4,"###,###")</f>
        <v>140,834</v>
      </c>
      <c r="AB4" s="127"/>
      <c r="AC4" s="127">
        <f t="shared" ref="AC4:AC9" si="0">Y4/X4-1</f>
        <v>8.6304909560723564E-2</v>
      </c>
      <c r="AD4" s="127"/>
      <c r="AE4" s="127">
        <f>Y4/T4-1</f>
        <v>0.39210802048118931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52848</v>
      </c>
      <c r="U5" s="129">
        <v>57652</v>
      </c>
      <c r="V5" s="129">
        <v>59556</v>
      </c>
      <c r="W5" s="129">
        <v>63281</v>
      </c>
      <c r="X5" s="129">
        <v>66461</v>
      </c>
      <c r="Y5" s="129">
        <v>72249</v>
      </c>
      <c r="Z5" s="127"/>
      <c r="AA5" s="127" t="str">
        <f>TEXT(Y5,"###,###")</f>
        <v>72,249</v>
      </c>
      <c r="AB5" s="127"/>
      <c r="AC5" s="127">
        <f t="shared" si="0"/>
        <v>8.7088668542453451E-2</v>
      </c>
      <c r="AD5" s="127"/>
      <c r="AE5" s="127">
        <f t="shared" ref="AE5:AE9" si="1">Y5/T5-1</f>
        <v>0.36710944595821982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48318</v>
      </c>
      <c r="U6" s="129">
        <v>52324</v>
      </c>
      <c r="V6" s="129">
        <v>55245</v>
      </c>
      <c r="W6" s="129">
        <v>58756</v>
      </c>
      <c r="X6" s="129">
        <v>63184</v>
      </c>
      <c r="Y6" s="129">
        <v>68585</v>
      </c>
      <c r="Z6" s="127"/>
      <c r="AA6" s="127" t="str">
        <f>TEXT(Y6,"###,###")</f>
        <v>68,585</v>
      </c>
      <c r="AB6" s="127"/>
      <c r="AC6" s="127">
        <f t="shared" si="0"/>
        <v>8.5480501392757757E-2</v>
      </c>
      <c r="AD6" s="127"/>
      <c r="AE6" s="127">
        <f t="shared" si="1"/>
        <v>0.41945030837369091</v>
      </c>
      <c r="AF6" s="127"/>
    </row>
    <row r="7" spans="1:32" ht="16.5" customHeight="1" thickBot="1" x14ac:dyDescent="0.3">
      <c r="A7" s="46" t="str">
        <f>"QUICK STATS for "&amp;'Table 8.44'!Y2&amp;"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68889</v>
      </c>
      <c r="U7" s="129">
        <v>74769</v>
      </c>
      <c r="V7" s="129">
        <v>78215</v>
      </c>
      <c r="W7" s="129">
        <v>82200</v>
      </c>
      <c r="X7" s="129">
        <v>86868</v>
      </c>
      <c r="Y7" s="129">
        <v>93319</v>
      </c>
      <c r="Z7" s="127"/>
      <c r="AA7" s="127" t="str">
        <f>TEXT(Y7,"###,###")</f>
        <v>93,319</v>
      </c>
      <c r="AB7" s="127"/>
      <c r="AC7" s="127">
        <f t="shared" si="0"/>
        <v>7.4262098816595401E-2</v>
      </c>
      <c r="AD7" s="127"/>
      <c r="AE7" s="127">
        <f t="shared" si="1"/>
        <v>0.35462846027667694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140,834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8.44'!AA7</f>
        <v>93,319</v>
      </c>
      <c r="P8" s="51"/>
      <c r="S8" s="127" t="s">
        <v>96</v>
      </c>
      <c r="T8" s="127">
        <v>37238.870000000003</v>
      </c>
      <c r="U8" s="127">
        <v>37115.03</v>
      </c>
      <c r="V8" s="127">
        <v>36338.559999999998</v>
      </c>
      <c r="W8" s="127">
        <v>37205.5</v>
      </c>
      <c r="X8" s="127">
        <v>37508</v>
      </c>
      <c r="Y8" s="127">
        <v>36142.199999999997</v>
      </c>
      <c r="Z8" s="127"/>
      <c r="AA8" s="127" t="str">
        <f>TEXT(Y8,"$###,###")</f>
        <v>$36,142</v>
      </c>
      <c r="AB8" s="127"/>
      <c r="AC8" s="127">
        <f t="shared" si="0"/>
        <v>-3.6413565106110823E-2</v>
      </c>
      <c r="AD8" s="127"/>
      <c r="AE8" s="127">
        <f t="shared" si="1"/>
        <v>-2.944960467382618E-2</v>
      </c>
      <c r="AF8" s="127"/>
    </row>
    <row r="9" spans="1:32" x14ac:dyDescent="0.25">
      <c r="A9" s="55" t="s">
        <v>17</v>
      </c>
      <c r="B9" s="56"/>
      <c r="C9" s="57"/>
      <c r="D9" s="58">
        <f>'Table 8.44'!AC104</f>
        <v>80.658789780876774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52.046207096089759</v>
      </c>
      <c r="P9" s="59" t="s">
        <v>97</v>
      </c>
      <c r="S9" s="127" t="s">
        <v>9</v>
      </c>
      <c r="T9" s="127">
        <v>3820258848</v>
      </c>
      <c r="U9" s="127">
        <v>4198415183</v>
      </c>
      <c r="V9" s="127">
        <v>4498555132</v>
      </c>
      <c r="W9" s="127">
        <v>4706350406</v>
      </c>
      <c r="X9" s="127">
        <v>5066222521</v>
      </c>
      <c r="Y9" s="127">
        <v>5389181883</v>
      </c>
      <c r="Z9" s="127"/>
      <c r="AA9" s="127" t="str">
        <f>TEXT(Y9/1000000,"$#,###.0")&amp;" mil"</f>
        <v>$5,389.2 mil</v>
      </c>
      <c r="AB9" s="127"/>
      <c r="AC9" s="127">
        <f t="shared" si="0"/>
        <v>6.3747567474839784E-2</v>
      </c>
      <c r="AD9" s="127"/>
      <c r="AE9" s="127">
        <f t="shared" si="1"/>
        <v>0.41068500785525819</v>
      </c>
      <c r="AF9" s="127"/>
    </row>
    <row r="10" spans="1:32" x14ac:dyDescent="0.25">
      <c r="A10" s="55" t="s">
        <v>20</v>
      </c>
      <c r="B10" s="56"/>
      <c r="C10" s="57"/>
      <c r="D10" s="58">
        <f>'Table 8.44'!AC105</f>
        <v>12.798045926409815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47.953792903910241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95.807927646031359</v>
      </c>
      <c r="P11" s="59" t="s">
        <v>97</v>
      </c>
      <c r="S11" s="127" t="s">
        <v>32</v>
      </c>
      <c r="T11" s="129">
        <v>93446</v>
      </c>
      <c r="U11" s="129">
        <v>101865</v>
      </c>
      <c r="V11" s="129">
        <v>106616</v>
      </c>
      <c r="W11" s="129">
        <v>113709</v>
      </c>
      <c r="X11" s="129">
        <v>120482</v>
      </c>
      <c r="Y11" s="129">
        <v>130678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8.44'!AC108</f>
        <v>12.886092846897764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10.88309990462821</v>
      </c>
      <c r="P12" s="59" t="s">
        <v>97</v>
      </c>
      <c r="S12" s="127" t="s">
        <v>33</v>
      </c>
      <c r="T12" s="129">
        <v>7717</v>
      </c>
      <c r="U12" s="129">
        <v>8124</v>
      </c>
      <c r="V12" s="129">
        <v>8183</v>
      </c>
      <c r="W12" s="129">
        <v>8328</v>
      </c>
      <c r="X12" s="129">
        <v>9162</v>
      </c>
      <c r="Y12" s="129">
        <v>10156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8.44'!AC109</f>
        <v>15.144780379737846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8.44'!AA118</f>
        <v>33.8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8.44'!AC110</f>
        <v>26.051237627277501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18.447475862364577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8.44'!AC111</f>
        <v>39.374724853373479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81.552524137635416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3572</v>
      </c>
      <c r="Z15" s="127"/>
      <c r="AA15" s="130">
        <f t="shared" ref="AA15:AA34" si="2">IF(Y15="np",0,Y15/$Y$34)</f>
        <v>2.5363193547012795E-2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317</v>
      </c>
      <c r="Z16" s="127"/>
      <c r="AA16" s="130">
        <f t="shared" si="2"/>
        <v>2.2508769189258275E-3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3653</v>
      </c>
      <c r="Z17" s="127"/>
      <c r="AA17" s="130">
        <f t="shared" si="2"/>
        <v>2.5938338753426018E-2</v>
      </c>
      <c r="AB17" s="127"/>
      <c r="AC17" s="127"/>
      <c r="AD17" s="127"/>
      <c r="AE17" s="127"/>
      <c r="AF17" s="127"/>
    </row>
    <row r="18" spans="1:32" x14ac:dyDescent="0.25">
      <c r="A18" s="85" t="str">
        <f>'Table 8.44'!$S$1&amp;" ("&amp;'Table 8.44'!$T$2&amp;" to "&amp;'Table 8.44'!$Y$2&amp;")"</f>
        <v>Melbourne (2011-12 to 2016-17)</v>
      </c>
      <c r="B18" s="85"/>
      <c r="C18" s="85"/>
      <c r="D18" s="85"/>
      <c r="E18" s="85"/>
      <c r="F18" s="85"/>
      <c r="G18" s="85" t="str">
        <f>'Table 8.44'!$S$1&amp;" ("&amp;'Table 8.44'!$T$2&amp;" to "&amp;'Table 8.44'!$Y$2&amp;")"</f>
        <v>Melbourne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717</v>
      </c>
      <c r="Z18" s="127"/>
      <c r="AA18" s="130">
        <f t="shared" si="2"/>
        <v>5.0911001604726129E-3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2818</v>
      </c>
      <c r="Z19" s="127"/>
      <c r="AA19" s="130">
        <f t="shared" si="2"/>
        <v>2.0009372736697104E-2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4334</v>
      </c>
      <c r="Z20" s="127"/>
      <c r="AA20" s="130">
        <f t="shared" si="2"/>
        <v>3.0773818822159422E-2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8657</v>
      </c>
      <c r="Z21" s="127"/>
      <c r="AA21" s="130">
        <f t="shared" si="2"/>
        <v>6.1469531505176304E-2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23143</v>
      </c>
      <c r="Z22" s="127"/>
      <c r="AA22" s="130">
        <f t="shared" si="2"/>
        <v>0.16432821619779314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2447</v>
      </c>
      <c r="Z23" s="127"/>
      <c r="AA23" s="130">
        <f t="shared" si="2"/>
        <v>1.737506568016246E-2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3574</v>
      </c>
      <c r="Z24" s="127"/>
      <c r="AA24" s="130">
        <f t="shared" si="2"/>
        <v>2.5377394663220528E-2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6619</v>
      </c>
      <c r="Z25" s="127"/>
      <c r="AA25" s="130">
        <f t="shared" si="2"/>
        <v>4.6998594089495437E-2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2645</v>
      </c>
      <c r="Z26" s="127"/>
      <c r="AA26" s="130">
        <f t="shared" si="2"/>
        <v>1.878097618472812E-2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21140</v>
      </c>
      <c r="Z27" s="127"/>
      <c r="AA27" s="130">
        <f t="shared" si="2"/>
        <v>0.15010579831574761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16056</v>
      </c>
      <c r="Z28" s="127"/>
      <c r="AA28" s="130">
        <f t="shared" si="2"/>
        <v>0.11400656091568798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4136</v>
      </c>
      <c r="Z29" s="127"/>
      <c r="AA29" s="130">
        <f t="shared" si="2"/>
        <v>2.9367908317593762E-2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10261</v>
      </c>
      <c r="Z30" s="127"/>
      <c r="AA30" s="130">
        <f t="shared" si="2"/>
        <v>7.2858826703778912E-2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8.44'!Y2&amp;")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9764</v>
      </c>
      <c r="Z31" s="127"/>
      <c r="AA31" s="130">
        <f t="shared" si="2"/>
        <v>6.9329849326157031E-2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3613</v>
      </c>
      <c r="Z32" s="127"/>
      <c r="AA32" s="130">
        <f t="shared" si="2"/>
        <v>2.5654316429271341E-2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3556</v>
      </c>
      <c r="Z33" s="127"/>
      <c r="AA33" s="130">
        <f t="shared" si="2"/>
        <v>2.5249584617350922E-2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140834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56672</v>
      </c>
      <c r="U37" s="127">
        <v>61511</v>
      </c>
      <c r="V37" s="127">
        <v>64537</v>
      </c>
      <c r="W37" s="127">
        <v>67352</v>
      </c>
      <c r="X37" s="127">
        <v>71382</v>
      </c>
      <c r="Y37" s="127">
        <v>76104</v>
      </c>
      <c r="Z37" s="127"/>
      <c r="AA37" s="127" t="str">
        <f>TEXT(Y37,"###,###")</f>
        <v>76,104</v>
      </c>
      <c r="AB37" s="127"/>
      <c r="AC37" s="127">
        <f>Y37/X37-1</f>
        <v>6.6151130537110303E-2</v>
      </c>
      <c r="AD37" s="127"/>
      <c r="AE37" s="127">
        <f>Y37/T37-1</f>
        <v>0.34288537549407105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12217</v>
      </c>
      <c r="U38" s="127">
        <v>13258</v>
      </c>
      <c r="V38" s="127">
        <v>13678</v>
      </c>
      <c r="W38" s="127">
        <v>14848</v>
      </c>
      <c r="X38" s="127">
        <v>15486</v>
      </c>
      <c r="Y38" s="127">
        <v>17215</v>
      </c>
      <c r="Z38" s="127"/>
      <c r="AA38" s="127" t="str">
        <f>TEXT(Y38,"###,###")</f>
        <v>17,215</v>
      </c>
      <c r="AB38" s="127"/>
      <c r="AC38" s="127">
        <f>Y38/X38-1</f>
        <v>0.1116492315639932</v>
      </c>
      <c r="AD38" s="127"/>
      <c r="AE38" s="127">
        <f>Y38/T38-1</f>
        <v>0.40910207088483252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68889</v>
      </c>
      <c r="U40" s="127">
        <v>74769</v>
      </c>
      <c r="V40" s="127">
        <v>78215</v>
      </c>
      <c r="W40" s="127">
        <v>82200</v>
      </c>
      <c r="X40" s="127">
        <v>86868</v>
      </c>
      <c r="Y40" s="127">
        <v>93319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81.552524137635416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18.447475862364577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10</v>
      </c>
      <c r="Y44" s="129">
        <v>5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138</v>
      </c>
      <c r="Y45" s="129">
        <v>136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2322</v>
      </c>
      <c r="Y46" s="129">
        <v>2712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9929</v>
      </c>
      <c r="Y47" s="129">
        <v>11134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19189</v>
      </c>
      <c r="Y48" s="129">
        <v>20789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8.44'!S1&amp;" ("&amp;'Table 8.44'!Y2&amp;") *"</f>
        <v>Number of jobs by age and sex of job holders in Melbourne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13502</v>
      </c>
      <c r="Y49" s="129">
        <v>14279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6785</v>
      </c>
      <c r="Y50" s="129">
        <v>7522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4025</v>
      </c>
      <c r="Y51" s="129">
        <v>4354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2803</v>
      </c>
      <c r="Y52" s="129">
        <v>3112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2376</v>
      </c>
      <c r="Y53" s="129">
        <v>2465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1916</v>
      </c>
      <c r="Y54" s="129">
        <v>2057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1548</v>
      </c>
      <c r="Y55" s="129">
        <v>1632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1043</v>
      </c>
      <c r="Y56" s="129">
        <v>1047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532</v>
      </c>
      <c r="Y57" s="129">
        <v>632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208</v>
      </c>
      <c r="Y58" s="129">
        <v>215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70</v>
      </c>
      <c r="Y59" s="129">
        <v>90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64</v>
      </c>
      <c r="Y60" s="129">
        <v>59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66461</v>
      </c>
      <c r="Y61" s="129">
        <v>72249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11</v>
      </c>
      <c r="Y63" s="129">
        <v>13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8.44'!S1&amp;" ("&amp;'Table 8.44'!Y2&amp;") *"</f>
        <v>Number of employed persons per occupation of main job by sex in Melbourne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212</v>
      </c>
      <c r="Y64" s="129">
        <v>177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3112</v>
      </c>
      <c r="Y65" s="129">
        <v>3209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11257</v>
      </c>
      <c r="Y66" s="129">
        <v>12486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19033</v>
      </c>
      <c r="Y67" s="129">
        <v>20713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11832</v>
      </c>
      <c r="Y68" s="129">
        <v>12520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5171</v>
      </c>
      <c r="Y69" s="129">
        <v>5999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3240</v>
      </c>
      <c r="Y70" s="129">
        <v>3446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2589</v>
      </c>
      <c r="Y71" s="129">
        <v>2904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2213</v>
      </c>
      <c r="Y72" s="129">
        <v>2289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1882</v>
      </c>
      <c r="Y73" s="129">
        <v>1915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1359</v>
      </c>
      <c r="Y74" s="129">
        <v>1480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779</v>
      </c>
      <c r="Y75" s="129">
        <v>859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291</v>
      </c>
      <c r="Y76" s="129">
        <v>366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95</v>
      </c>
      <c r="Y77" s="129">
        <v>103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40</v>
      </c>
      <c r="Y78" s="129">
        <v>44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64</v>
      </c>
      <c r="Y79" s="129">
        <v>61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63184</v>
      </c>
      <c r="Y80" s="129">
        <v>68585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8.44'!S1</f>
        <v>Melbourne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5038</v>
      </c>
      <c r="Y83" s="129">
        <v>5342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13686</v>
      </c>
      <c r="Y84" s="129">
        <v>14779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8.44'!AA4</f>
        <v>140,834</v>
      </c>
      <c r="D85" s="99">
        <f>'Table 8.44'!AC4</f>
        <v>8.6304909560723564E-2</v>
      </c>
      <c r="E85" s="100">
        <f>'Table 8.44'!AC4</f>
        <v>8.6304909560723564E-2</v>
      </c>
      <c r="F85" s="99">
        <f>'Table 8.44'!AE4</f>
        <v>0.39210802048118931</v>
      </c>
      <c r="G85" s="100">
        <f>'Table 8.44'!AE4</f>
        <v>0.39210802048118931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3316</v>
      </c>
      <c r="Y85" s="129">
        <v>3539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8.44'!AA5</f>
        <v>72,249</v>
      </c>
      <c r="D86" s="99">
        <f>'Table 8.44'!AC5</f>
        <v>8.7088668542453451E-2</v>
      </c>
      <c r="E86" s="100">
        <f>'Table 8.44'!AC5</f>
        <v>8.7088668542453451E-2</v>
      </c>
      <c r="F86" s="99">
        <f>'Table 8.44'!AE5</f>
        <v>0.36710944595821982</v>
      </c>
      <c r="G86" s="100">
        <f>'Table 8.44'!AE5</f>
        <v>0.36710944595821982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3163</v>
      </c>
      <c r="Y86" s="129">
        <v>3341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8.44'!AA6</f>
        <v>68,585</v>
      </c>
      <c r="D87" s="99">
        <f>'Table 8.44'!AC6</f>
        <v>8.5480501392757757E-2</v>
      </c>
      <c r="E87" s="100">
        <f>'Table 8.44'!AC6</f>
        <v>8.5480501392757757E-2</v>
      </c>
      <c r="F87" s="99">
        <f>'Table 8.44'!AE6</f>
        <v>0.41945030837369091</v>
      </c>
      <c r="G87" s="100">
        <f>'Table 8.44'!AE6</f>
        <v>0.41945030837369091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2830</v>
      </c>
      <c r="Y87" s="129">
        <v>3189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8.44'!AA7</f>
        <v>93,319</v>
      </c>
      <c r="D88" s="99">
        <f>'Table 8.44'!AC7</f>
        <v>7.4262098816595401E-2</v>
      </c>
      <c r="E88" s="100">
        <f>'Table 8.44'!AC7</f>
        <v>7.4262098816595401E-2</v>
      </c>
      <c r="F88" s="99">
        <f>'Table 8.44'!AE7</f>
        <v>0.35462846027667694</v>
      </c>
      <c r="G88" s="100">
        <f>'Table 8.44'!AE7</f>
        <v>0.35462846027667694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2099</v>
      </c>
      <c r="Y88" s="129">
        <v>2181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8.44'!AA37</f>
        <v>76,104</v>
      </c>
      <c r="D89" s="99">
        <f>'Table 8.44'!AC37</f>
        <v>6.6151130537110303E-2</v>
      </c>
      <c r="E89" s="100">
        <f>'Table 8.44'!AC37</f>
        <v>6.6151130537110303E-2</v>
      </c>
      <c r="F89" s="99">
        <f>'Table 8.44'!AE37</f>
        <v>0.34288537549407105</v>
      </c>
      <c r="G89" s="100">
        <f>'Table 8.44'!AE37</f>
        <v>0.34288537549407105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688</v>
      </c>
      <c r="Y89" s="129">
        <v>816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8.44'!AA38</f>
        <v>17,215</v>
      </c>
      <c r="D90" s="99">
        <f>'Table 8.44'!AC38</f>
        <v>0.1116492315639932</v>
      </c>
      <c r="E90" s="100">
        <f>'Table 8.44'!AC38</f>
        <v>0.1116492315639932</v>
      </c>
      <c r="F90" s="99">
        <f>'Table 8.44'!AE38</f>
        <v>0.40910207088483252</v>
      </c>
      <c r="G90" s="100">
        <f>'Table 8.44'!AE38</f>
        <v>0.40910207088483252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3708</v>
      </c>
      <c r="Y90" s="129">
        <v>3779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8.44'!AA114</f>
        <v>8,176</v>
      </c>
      <c r="D91" s="99">
        <f>'Table 8.44'!AC114</f>
        <v>0.11041694961292947</v>
      </c>
      <c r="E91" s="100">
        <f>'Table 8.44'!AC114</f>
        <v>0.11041694961292947</v>
      </c>
      <c r="F91" s="99">
        <f>'Table 8.44'!AE114</f>
        <v>0.33159609120521183</v>
      </c>
      <c r="G91" s="100">
        <f>'Table 8.44'!AE114</f>
        <v>0.33159609120521183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45251</v>
      </c>
      <c r="Y91" s="129">
        <v>48569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8.44'!AA115</f>
        <v>9,039</v>
      </c>
      <c r="D92" s="99">
        <f>'Table 8.44'!AC115</f>
        <v>0.11249230769230767</v>
      </c>
      <c r="E92" s="100">
        <f>'Table 8.44'!AC115</f>
        <v>0.11249230769230767</v>
      </c>
      <c r="F92" s="99">
        <f>'Table 8.44'!AE115</f>
        <v>0.48692219114986024</v>
      </c>
      <c r="G92" s="100">
        <f>'Table 8.44'!AE115</f>
        <v>0.48692219114986024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8.44'!AA8</f>
        <v>$36,142</v>
      </c>
      <c r="D93" s="99">
        <f>'Table 8.44'!AC8</f>
        <v>-3.6413565106110823E-2</v>
      </c>
      <c r="E93" s="100">
        <f>'Table 8.44'!AC8</f>
        <v>-3.6413565106110823E-2</v>
      </c>
      <c r="F93" s="99">
        <f>'Table 8.44'!AE8</f>
        <v>-2.944960467382618E-2</v>
      </c>
      <c r="G93" s="100">
        <f>'Table 8.44'!AE8</f>
        <v>-2.944960467382618E-2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3763</v>
      </c>
      <c r="Y93" s="129">
        <v>4120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8.44'!AA9</f>
        <v>$5,389.2 mil</v>
      </c>
      <c r="D94" s="99">
        <f>'Table 8.44'!AC9</f>
        <v>6.3747567474839784E-2</v>
      </c>
      <c r="E94" s="100">
        <f>'Table 8.44'!AC9</f>
        <v>6.3747567474839784E-2</v>
      </c>
      <c r="F94" s="99">
        <f>'Table 8.44'!AE9</f>
        <v>0.41068500785525819</v>
      </c>
      <c r="G94" s="100">
        <f>'Table 8.44'!AE9</f>
        <v>0.41068500785525819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11373</v>
      </c>
      <c r="Y94" s="129">
        <v>12156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1193</v>
      </c>
      <c r="Y95" s="129">
        <v>1418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4446</v>
      </c>
      <c r="Y96" s="129">
        <v>4914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5170</v>
      </c>
      <c r="Y97" s="129">
        <v>5737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2766</v>
      </c>
      <c r="Y98" s="129">
        <v>3022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110</v>
      </c>
      <c r="Y99" s="129">
        <v>155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2302</v>
      </c>
      <c r="Y100" s="129">
        <v>2510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41617</v>
      </c>
      <c r="Y101" s="129">
        <v>44750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102110</v>
      </c>
      <c r="Y104" s="127">
        <v>113595</v>
      </c>
      <c r="Z104" s="127"/>
      <c r="AA104" s="127" t="str">
        <f>TEXT(Y104,"###,###")</f>
        <v>113,595</v>
      </c>
      <c r="AB104" s="127"/>
      <c r="AC104" s="127">
        <f>Y104/($Y$4)*100</f>
        <v>80.658789780876774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18033</v>
      </c>
      <c r="Y105" s="127">
        <v>18024</v>
      </c>
      <c r="Z105" s="127"/>
      <c r="AA105" s="127" t="str">
        <f>TEXT(Y105,"###,###")</f>
        <v>18,024</v>
      </c>
      <c r="AB105" s="127"/>
      <c r="AC105" s="127">
        <f>Y105/($Y$4)*100</f>
        <v>12.798045926409815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120143</v>
      </c>
      <c r="Y106" s="127">
        <v>131619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16124</v>
      </c>
      <c r="Y108" s="127">
        <v>18148</v>
      </c>
      <c r="Z108" s="127"/>
      <c r="AA108" s="127" t="str">
        <f>TEXT(Y108,"###,###")</f>
        <v>18,148</v>
      </c>
      <c r="AB108" s="127"/>
      <c r="AC108" s="127">
        <f>Y108/($Y$4)*100</f>
        <v>12.886092846897764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19158</v>
      </c>
      <c r="Y109" s="127">
        <v>21329</v>
      </c>
      <c r="Z109" s="127"/>
      <c r="AA109" s="127" t="str">
        <f>TEXT(Y109,"###,###")</f>
        <v>21,329</v>
      </c>
      <c r="AB109" s="127"/>
      <c r="AC109" s="127">
        <f t="shared" ref="AC109:AC111" si="3">Y109/($Y$4)*100</f>
        <v>15.144780379737846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33885</v>
      </c>
      <c r="Y110" s="127">
        <v>36689</v>
      </c>
      <c r="Z110" s="127"/>
      <c r="AA110" s="127" t="str">
        <f>TEXT(Y110,"###,###")</f>
        <v>36,689</v>
      </c>
      <c r="AB110" s="127"/>
      <c r="AC110" s="127">
        <f t="shared" si="3"/>
        <v>26.051237627277501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50976</v>
      </c>
      <c r="Y111" s="127">
        <v>55453</v>
      </c>
      <c r="Z111" s="127"/>
      <c r="AA111" s="127" t="str">
        <f>TEXT(Y111,"###,###")</f>
        <v>55,453</v>
      </c>
      <c r="AB111" s="127"/>
      <c r="AC111" s="127">
        <f t="shared" si="3"/>
        <v>39.374724853373479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129645</v>
      </c>
      <c r="Y112" s="127">
        <v>140834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6140</v>
      </c>
      <c r="U114" s="127">
        <v>6494</v>
      </c>
      <c r="V114" s="127">
        <v>6562</v>
      </c>
      <c r="W114" s="127">
        <v>7244</v>
      </c>
      <c r="X114" s="127">
        <v>7363</v>
      </c>
      <c r="Y114" s="127">
        <v>8176</v>
      </c>
      <c r="Z114" s="127"/>
      <c r="AA114" s="127" t="str">
        <f>TEXT(Y114,"###,###")</f>
        <v>8,176</v>
      </c>
      <c r="AB114" s="127"/>
      <c r="AC114" s="127">
        <f>Y114/X114-1</f>
        <v>0.11041694961292947</v>
      </c>
      <c r="AD114" s="127"/>
      <c r="AE114" s="127">
        <f>Y114/T114-1</f>
        <v>0.33159609120521183</v>
      </c>
      <c r="AF114" s="127"/>
    </row>
    <row r="115" spans="19:32" x14ac:dyDescent="0.25">
      <c r="S115" s="127" t="s">
        <v>104</v>
      </c>
      <c r="T115" s="127">
        <v>6079</v>
      </c>
      <c r="U115" s="127">
        <v>6763</v>
      </c>
      <c r="V115" s="127">
        <v>7116</v>
      </c>
      <c r="W115" s="127">
        <v>7604</v>
      </c>
      <c r="X115" s="127">
        <v>8125</v>
      </c>
      <c r="Y115" s="127">
        <v>9039</v>
      </c>
      <c r="Z115" s="127"/>
      <c r="AA115" s="127" t="str">
        <f>TEXT(Y115,"###,###")</f>
        <v>9,039</v>
      </c>
      <c r="AB115" s="127"/>
      <c r="AC115" s="127">
        <f>Y115/X115-1</f>
        <v>0.11249230769230767</v>
      </c>
      <c r="AD115" s="127"/>
      <c r="AE115" s="127">
        <f>Y115/T115-1</f>
        <v>0.48692219114986024</v>
      </c>
      <c r="AF115" s="127"/>
    </row>
    <row r="116" spans="19:32" x14ac:dyDescent="0.25">
      <c r="S116" s="127" t="s">
        <v>56</v>
      </c>
      <c r="T116" s="127">
        <v>12219</v>
      </c>
      <c r="U116" s="127">
        <v>13257</v>
      </c>
      <c r="V116" s="127">
        <v>13678</v>
      </c>
      <c r="W116" s="127">
        <v>14848</v>
      </c>
      <c r="X116" s="127">
        <v>15488</v>
      </c>
      <c r="Y116" s="127">
        <v>17215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36.82</v>
      </c>
      <c r="V118" s="127">
        <v>33.9</v>
      </c>
      <c r="W118" s="127">
        <v>36.93</v>
      </c>
      <c r="X118" s="127">
        <v>33.86</v>
      </c>
      <c r="Y118" s="127">
        <v>33.83</v>
      </c>
      <c r="Z118" s="127"/>
      <c r="AA118" s="127" t="str">
        <f>TEXT(Y118,"##.0")</f>
        <v>33.8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66648</v>
      </c>
      <c r="V120" s="127">
        <v>70030</v>
      </c>
      <c r="W120" s="127">
        <v>73872</v>
      </c>
      <c r="X120" s="127">
        <v>77705</v>
      </c>
      <c r="Y120" s="127">
        <v>83163</v>
      </c>
      <c r="Z120" s="127"/>
      <c r="AA120" s="127" t="str">
        <f>TEXT(Y120,"###,###")</f>
        <v>83,163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3301</v>
      </c>
      <c r="V121" s="127">
        <v>3336</v>
      </c>
      <c r="W121" s="127">
        <v>3361</v>
      </c>
      <c r="X121" s="127">
        <v>3578</v>
      </c>
      <c r="Y121" s="127">
        <v>3912</v>
      </c>
      <c r="Z121" s="127"/>
      <c r="AA121" s="127" t="str">
        <f t="shared" ref="AA121:AA128" si="4">TEXT(Y121,"###,###")</f>
        <v>3,912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4816</v>
      </c>
      <c r="V122" s="127">
        <v>4848</v>
      </c>
      <c r="W122" s="127">
        <v>4965</v>
      </c>
      <c r="X122" s="127">
        <v>5587</v>
      </c>
      <c r="Y122" s="127">
        <v>6244</v>
      </c>
      <c r="Z122" s="127"/>
      <c r="AA122" s="127" t="str">
        <f t="shared" si="4"/>
        <v>6,244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71464</v>
      </c>
      <c r="V124" s="127">
        <v>74878</v>
      </c>
      <c r="W124" s="127">
        <v>78837</v>
      </c>
      <c r="X124" s="127">
        <v>83292</v>
      </c>
      <c r="Y124" s="127">
        <v>89407</v>
      </c>
      <c r="Z124" s="127"/>
      <c r="AA124" s="127" t="str">
        <f t="shared" si="4"/>
        <v>89,407</v>
      </c>
      <c r="AB124" s="127"/>
      <c r="AC124" s="127">
        <f>Y124/$Y$7*100</f>
        <v>95.807927646031359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8117</v>
      </c>
      <c r="V125" s="127">
        <v>8184</v>
      </c>
      <c r="W125" s="127">
        <v>8326</v>
      </c>
      <c r="X125" s="127">
        <v>9165</v>
      </c>
      <c r="Y125" s="127">
        <v>10156</v>
      </c>
      <c r="Z125" s="127"/>
      <c r="AA125" s="127" t="str">
        <f t="shared" si="4"/>
        <v>10,156</v>
      </c>
      <c r="AB125" s="127"/>
      <c r="AC125" s="127">
        <f>Y125/$Y$7*100</f>
        <v>10.88309990462821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39855</v>
      </c>
      <c r="V127" s="127">
        <v>41333</v>
      </c>
      <c r="W127" s="127">
        <v>43229</v>
      </c>
      <c r="X127" s="127">
        <v>45251</v>
      </c>
      <c r="Y127" s="127">
        <v>48569</v>
      </c>
      <c r="Z127" s="127"/>
      <c r="AA127" s="127" t="str">
        <f t="shared" si="4"/>
        <v>48,569</v>
      </c>
      <c r="AB127" s="127"/>
      <c r="AC127" s="127">
        <f>Y127/$Y$7*100</f>
        <v>52.046207096089759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34900</v>
      </c>
      <c r="V128" s="127">
        <v>36882</v>
      </c>
      <c r="W128" s="127">
        <v>38971</v>
      </c>
      <c r="X128" s="127">
        <v>41617</v>
      </c>
      <c r="Y128" s="127">
        <v>44750</v>
      </c>
      <c r="Z128" s="127"/>
      <c r="AA128" s="127" t="str">
        <f t="shared" si="4"/>
        <v>44,750</v>
      </c>
      <c r="AB128" s="127"/>
      <c r="AC128" s="127">
        <f>Y128/$Y$7*100</f>
        <v>47.953792903910241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926D9BFC-FC28-4539-9DE1-0815BE00AE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09B7A97B-FED0-482A-8FB4-CD44B2265D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F108AE3D-22D9-4289-A7FB-58A0A22BE58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8F210494-9E16-457C-A759-D15529C1872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Melton</v>
      </c>
      <c r="T1" s="127"/>
      <c r="U1" s="127"/>
      <c r="V1" s="127"/>
      <c r="W1" s="127"/>
      <c r="X1" s="127"/>
      <c r="Y1" s="127" t="str">
        <f>Y3</f>
        <v>8.45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156</v>
      </c>
      <c r="V3" s="127"/>
      <c r="W3" s="127"/>
      <c r="X3" s="127"/>
      <c r="Y3" s="127" t="s">
        <v>256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8.45'!$Y$3&amp;" "&amp;'Table 8.45'!$U$3&amp;", "&amp;'State data for spotlight'!$C$3&amp;", "&amp;'Table 8.45'!$Y$2</f>
        <v>Table 8.45 Melton,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83175</v>
      </c>
      <c r="U4" s="129">
        <v>85619</v>
      </c>
      <c r="V4" s="129">
        <v>87959</v>
      </c>
      <c r="W4" s="129">
        <v>91197</v>
      </c>
      <c r="X4" s="129">
        <v>95959</v>
      </c>
      <c r="Y4" s="129">
        <v>90600</v>
      </c>
      <c r="Z4" s="127"/>
      <c r="AA4" s="127" t="str">
        <f>TEXT(Y4,"###,###")</f>
        <v>90,600</v>
      </c>
      <c r="AB4" s="127"/>
      <c r="AC4" s="127">
        <f t="shared" ref="AC4:AC9" si="0">Y4/X4-1</f>
        <v>-5.5846767890453175E-2</v>
      </c>
      <c r="AD4" s="127"/>
      <c r="AE4" s="127">
        <f>Y4/T4-1</f>
        <v>8.9269612263300324E-2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44484</v>
      </c>
      <c r="U5" s="129">
        <v>45541</v>
      </c>
      <c r="V5" s="129">
        <v>46702</v>
      </c>
      <c r="W5" s="129">
        <v>48588</v>
      </c>
      <c r="X5" s="129">
        <v>50903</v>
      </c>
      <c r="Y5" s="129">
        <v>48410</v>
      </c>
      <c r="Z5" s="127"/>
      <c r="AA5" s="127" t="str">
        <f>TEXT(Y5,"###,###")</f>
        <v>48,410</v>
      </c>
      <c r="AB5" s="127"/>
      <c r="AC5" s="127">
        <f t="shared" si="0"/>
        <v>-4.8975502426183093E-2</v>
      </c>
      <c r="AD5" s="127"/>
      <c r="AE5" s="127">
        <f t="shared" ref="AE5:AE9" si="1">Y5/T5-1</f>
        <v>8.8256451757935395E-2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38691</v>
      </c>
      <c r="U6" s="129">
        <v>40077</v>
      </c>
      <c r="V6" s="129">
        <v>41257</v>
      </c>
      <c r="W6" s="129">
        <v>42609</v>
      </c>
      <c r="X6" s="129">
        <v>45056</v>
      </c>
      <c r="Y6" s="129">
        <v>42190</v>
      </c>
      <c r="Z6" s="127"/>
      <c r="AA6" s="127" t="str">
        <f>TEXT(Y6,"###,###")</f>
        <v>42,190</v>
      </c>
      <c r="AB6" s="127"/>
      <c r="AC6" s="127">
        <f t="shared" si="0"/>
        <v>-6.3609730113636354E-2</v>
      </c>
      <c r="AD6" s="127"/>
      <c r="AE6" s="127">
        <f t="shared" si="1"/>
        <v>9.043446796412602E-2</v>
      </c>
      <c r="AF6" s="127"/>
    </row>
    <row r="7" spans="1:32" ht="16.5" customHeight="1" thickBot="1" x14ac:dyDescent="0.3">
      <c r="A7" s="46" t="str">
        <f>"QUICK STATS for "&amp;'Table 8.45'!Y2&amp;"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62022</v>
      </c>
      <c r="U7" s="129">
        <v>63707</v>
      </c>
      <c r="V7" s="129">
        <v>65688</v>
      </c>
      <c r="W7" s="129">
        <v>67699</v>
      </c>
      <c r="X7" s="129">
        <v>70951</v>
      </c>
      <c r="Y7" s="129">
        <v>65982</v>
      </c>
      <c r="Z7" s="127"/>
      <c r="AA7" s="127" t="str">
        <f>TEXT(Y7,"###,###")</f>
        <v>65,982</v>
      </c>
      <c r="AB7" s="127"/>
      <c r="AC7" s="127">
        <f t="shared" si="0"/>
        <v>-7.0034248988738668E-2</v>
      </c>
      <c r="AD7" s="127"/>
      <c r="AE7" s="127">
        <f t="shared" si="1"/>
        <v>6.3848311889329601E-2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90,600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8.45'!AA7</f>
        <v>65,982</v>
      </c>
      <c r="P8" s="51"/>
      <c r="S8" s="127" t="s">
        <v>96</v>
      </c>
      <c r="T8" s="127">
        <v>41591</v>
      </c>
      <c r="U8" s="127">
        <v>42339.43</v>
      </c>
      <c r="V8" s="127">
        <v>42634</v>
      </c>
      <c r="W8" s="127">
        <v>44396.03</v>
      </c>
      <c r="X8" s="127">
        <v>45385.5</v>
      </c>
      <c r="Y8" s="127">
        <v>45509</v>
      </c>
      <c r="Z8" s="127"/>
      <c r="AA8" s="127" t="str">
        <f>TEXT(Y8,"$###,###")</f>
        <v>$45,509</v>
      </c>
      <c r="AB8" s="127"/>
      <c r="AC8" s="127">
        <f t="shared" si="0"/>
        <v>2.7211334016370436E-3</v>
      </c>
      <c r="AD8" s="127"/>
      <c r="AE8" s="127">
        <f t="shared" si="1"/>
        <v>9.4203072780168817E-2</v>
      </c>
      <c r="AF8" s="127"/>
    </row>
    <row r="9" spans="1:32" x14ac:dyDescent="0.25">
      <c r="A9" s="55" t="s">
        <v>17</v>
      </c>
      <c r="B9" s="56"/>
      <c r="C9" s="57"/>
      <c r="D9" s="58">
        <f>'Table 8.45'!AC104</f>
        <v>80.685430463576154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53.255433299990905</v>
      </c>
      <c r="P9" s="59" t="s">
        <v>97</v>
      </c>
      <c r="S9" s="127" t="s">
        <v>9</v>
      </c>
      <c r="T9" s="127">
        <v>2989888187.1999998</v>
      </c>
      <c r="U9" s="127">
        <v>3148709808</v>
      </c>
      <c r="V9" s="127">
        <v>3301883262</v>
      </c>
      <c r="W9" s="127">
        <v>3486604001</v>
      </c>
      <c r="X9" s="127">
        <v>3768108706</v>
      </c>
      <c r="Y9" s="127">
        <v>3566873084</v>
      </c>
      <c r="Z9" s="127"/>
      <c r="AA9" s="127" t="str">
        <f>TEXT(Y9/1000000,"$#,###.0")&amp;" mil"</f>
        <v>$3,566.9 mil</v>
      </c>
      <c r="AB9" s="127"/>
      <c r="AC9" s="127">
        <f t="shared" si="0"/>
        <v>-5.3404940701304748E-2</v>
      </c>
      <c r="AD9" s="127"/>
      <c r="AE9" s="127">
        <f t="shared" si="1"/>
        <v>0.19297875394475561</v>
      </c>
      <c r="AF9" s="127"/>
    </row>
    <row r="10" spans="1:32" x14ac:dyDescent="0.25">
      <c r="A10" s="55" t="s">
        <v>20</v>
      </c>
      <c r="B10" s="56"/>
      <c r="C10" s="57"/>
      <c r="D10" s="58">
        <f>'Table 8.45'!AC105</f>
        <v>12.643487858719645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46.744566700009095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94.105968294383317</v>
      </c>
      <c r="P11" s="59" t="s">
        <v>97</v>
      </c>
      <c r="S11" s="127" t="s">
        <v>32</v>
      </c>
      <c r="T11" s="129">
        <v>76387</v>
      </c>
      <c r="U11" s="129">
        <v>78717</v>
      </c>
      <c r="V11" s="129">
        <v>80800</v>
      </c>
      <c r="W11" s="129">
        <v>83781</v>
      </c>
      <c r="X11" s="129">
        <v>87969</v>
      </c>
      <c r="Y11" s="129">
        <v>83036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8.45'!AC108</f>
        <v>12.894039735099339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11.463732533115092</v>
      </c>
      <c r="P12" s="59" t="s">
        <v>97</v>
      </c>
      <c r="S12" s="127" t="s">
        <v>33</v>
      </c>
      <c r="T12" s="129">
        <v>6791</v>
      </c>
      <c r="U12" s="129">
        <v>6900</v>
      </c>
      <c r="V12" s="129">
        <v>7156</v>
      </c>
      <c r="W12" s="129">
        <v>7419</v>
      </c>
      <c r="X12" s="129">
        <v>7987</v>
      </c>
      <c r="Y12" s="129">
        <v>7564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8.45'!AC109</f>
        <v>12.032008830022075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8.45'!AA118</f>
        <v>39.1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8.45'!AC110</f>
        <v>22.025386313465784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14.097784244187809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8.45'!AC111</f>
        <v>46.377483443708613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85.902215755812193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360</v>
      </c>
      <c r="Z15" s="127"/>
      <c r="AA15" s="130">
        <f t="shared" ref="AA15:AA34" si="2">IF(Y15="np",0,Y15/$Y$34)</f>
        <v>3.9735099337748344E-3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118</v>
      </c>
      <c r="Z16" s="127"/>
      <c r="AA16" s="130">
        <f t="shared" si="2"/>
        <v>1.3024282560706402E-3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6024</v>
      </c>
      <c r="Z17" s="127"/>
      <c r="AA17" s="130">
        <f t="shared" si="2"/>
        <v>6.6490066225165567E-2</v>
      </c>
      <c r="AB17" s="127"/>
      <c r="AC17" s="127"/>
      <c r="AD17" s="127"/>
      <c r="AE17" s="127"/>
      <c r="AF17" s="127"/>
    </row>
    <row r="18" spans="1:32" x14ac:dyDescent="0.25">
      <c r="A18" s="85" t="str">
        <f>'Table 8.45'!$S$1&amp;" ("&amp;'Table 8.45'!$T$2&amp;" to "&amp;'Table 8.45'!$Y$2&amp;")"</f>
        <v>Melton (2011-12 to 2016-17)</v>
      </c>
      <c r="B18" s="85"/>
      <c r="C18" s="85"/>
      <c r="D18" s="85"/>
      <c r="E18" s="85"/>
      <c r="F18" s="85"/>
      <c r="G18" s="85" t="str">
        <f>'Table 8.45'!$S$1&amp;" ("&amp;'Table 8.45'!$T$2&amp;" to "&amp;'Table 8.45'!$Y$2&amp;")"</f>
        <v>Melton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703</v>
      </c>
      <c r="Z18" s="127"/>
      <c r="AA18" s="130">
        <f t="shared" si="2"/>
        <v>7.7593818984547465E-3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6918</v>
      </c>
      <c r="Z19" s="127"/>
      <c r="AA19" s="130">
        <f t="shared" si="2"/>
        <v>7.6357615894039735E-2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4228</v>
      </c>
      <c r="Z20" s="127"/>
      <c r="AA20" s="130">
        <f t="shared" si="2"/>
        <v>4.6666666666666669E-2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9123</v>
      </c>
      <c r="Z21" s="127"/>
      <c r="AA21" s="130">
        <f t="shared" si="2"/>
        <v>0.10069536423841059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5638</v>
      </c>
      <c r="Z22" s="127"/>
      <c r="AA22" s="130">
        <f t="shared" si="2"/>
        <v>6.2229580573951435E-2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6627</v>
      </c>
      <c r="Z23" s="127"/>
      <c r="AA23" s="130">
        <f t="shared" si="2"/>
        <v>7.3145695364238414E-2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1114</v>
      </c>
      <c r="Z24" s="127"/>
      <c r="AA24" s="130">
        <f t="shared" si="2"/>
        <v>1.2295805739514349E-2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3770</v>
      </c>
      <c r="Z25" s="127"/>
      <c r="AA25" s="130">
        <f t="shared" si="2"/>
        <v>4.1611479028697572E-2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1502</v>
      </c>
      <c r="Z26" s="127"/>
      <c r="AA26" s="130">
        <f t="shared" si="2"/>
        <v>1.6578366445916114E-2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4966</v>
      </c>
      <c r="Z27" s="127"/>
      <c r="AA27" s="130">
        <f t="shared" si="2"/>
        <v>5.481236203090508E-2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10520</v>
      </c>
      <c r="Z28" s="127"/>
      <c r="AA28" s="130">
        <f t="shared" si="2"/>
        <v>0.11611479028697572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4456</v>
      </c>
      <c r="Z29" s="127"/>
      <c r="AA29" s="130">
        <f t="shared" si="2"/>
        <v>4.9183222958057396E-2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5258</v>
      </c>
      <c r="Z30" s="127"/>
      <c r="AA30" s="130">
        <f t="shared" si="2"/>
        <v>5.8035320088300223E-2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8.45'!Y2&amp;")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8450</v>
      </c>
      <c r="Z31" s="127"/>
      <c r="AA31" s="130">
        <f t="shared" si="2"/>
        <v>9.3267108167770424E-2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1682</v>
      </c>
      <c r="Z32" s="127"/>
      <c r="AA32" s="130">
        <f t="shared" si="2"/>
        <v>1.8565121412803531E-2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2718</v>
      </c>
      <c r="Z33" s="127"/>
      <c r="AA33" s="130">
        <f t="shared" si="2"/>
        <v>0.03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90600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54189</v>
      </c>
      <c r="U37" s="127">
        <v>55147</v>
      </c>
      <c r="V37" s="127">
        <v>56837</v>
      </c>
      <c r="W37" s="127">
        <v>58796</v>
      </c>
      <c r="X37" s="127">
        <v>61646</v>
      </c>
      <c r="Y37" s="127">
        <v>56680</v>
      </c>
      <c r="Z37" s="127"/>
      <c r="AA37" s="127" t="str">
        <f>TEXT(Y37,"###,###")</f>
        <v>56,680</v>
      </c>
      <c r="AB37" s="127"/>
      <c r="AC37" s="127">
        <f>Y37/X37-1</f>
        <v>-8.0556727119358906E-2</v>
      </c>
      <c r="AD37" s="127"/>
      <c r="AE37" s="127">
        <f>Y37/T37-1</f>
        <v>4.5968739042979267E-2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7832</v>
      </c>
      <c r="U38" s="127">
        <v>8559</v>
      </c>
      <c r="V38" s="127">
        <v>8853</v>
      </c>
      <c r="W38" s="127">
        <v>8903</v>
      </c>
      <c r="X38" s="127">
        <v>9302</v>
      </c>
      <c r="Y38" s="127">
        <v>9302</v>
      </c>
      <c r="Z38" s="127"/>
      <c r="AA38" s="127" t="str">
        <f>TEXT(Y38,"###,###")</f>
        <v>9,302</v>
      </c>
      <c r="AB38" s="127"/>
      <c r="AC38" s="127">
        <f>Y38/X38-1</f>
        <v>0</v>
      </c>
      <c r="AD38" s="127"/>
      <c r="AE38" s="127">
        <f>Y38/T38-1</f>
        <v>0.18769152196118499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62021</v>
      </c>
      <c r="U40" s="127">
        <v>63706</v>
      </c>
      <c r="V40" s="127">
        <v>65690</v>
      </c>
      <c r="W40" s="127">
        <v>67699</v>
      </c>
      <c r="X40" s="127">
        <v>70948</v>
      </c>
      <c r="Y40" s="127">
        <v>65982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85.902215755812193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14.097784244187809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14</v>
      </c>
      <c r="Y44" s="129">
        <v>17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1079</v>
      </c>
      <c r="Y45" s="129">
        <v>854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2863</v>
      </c>
      <c r="Y46" s="129">
        <v>2898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4559</v>
      </c>
      <c r="Y47" s="129">
        <v>4487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6441</v>
      </c>
      <c r="Y48" s="129">
        <v>5749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8.45'!S1&amp;" ("&amp;'Table 8.45'!Y2&amp;") *"</f>
        <v>Number of jobs by age and sex of job holders in Melton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6865</v>
      </c>
      <c r="Y49" s="129">
        <v>6160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6887</v>
      </c>
      <c r="Y50" s="129">
        <v>6470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6566</v>
      </c>
      <c r="Y51" s="129">
        <v>6209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5025</v>
      </c>
      <c r="Y52" s="129">
        <v>5139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4034</v>
      </c>
      <c r="Y53" s="129">
        <v>3859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3114</v>
      </c>
      <c r="Y54" s="129">
        <v>3057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2163</v>
      </c>
      <c r="Y55" s="129">
        <v>2195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959</v>
      </c>
      <c r="Y56" s="129">
        <v>935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230</v>
      </c>
      <c r="Y57" s="129">
        <v>268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60</v>
      </c>
      <c r="Y58" s="129">
        <v>69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20</v>
      </c>
      <c r="Y59" s="129">
        <v>33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16</v>
      </c>
      <c r="Y60" s="129">
        <v>10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50903</v>
      </c>
      <c r="Y61" s="129">
        <v>48410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19</v>
      </c>
      <c r="Y63" s="129">
        <v>25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8.45'!S1&amp;" ("&amp;'Table 8.45'!Y2&amp;") *"</f>
        <v>Number of employed persons per occupation of main job by sex in Melton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1267</v>
      </c>
      <c r="Y64" s="129">
        <v>1133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2941</v>
      </c>
      <c r="Y65" s="129">
        <v>2921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4396</v>
      </c>
      <c r="Y66" s="129">
        <v>4307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5820</v>
      </c>
      <c r="Y67" s="129">
        <v>4887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6087</v>
      </c>
      <c r="Y68" s="129">
        <v>5429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5766</v>
      </c>
      <c r="Y69" s="129">
        <v>5378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5525</v>
      </c>
      <c r="Y70" s="129">
        <v>5088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4649</v>
      </c>
      <c r="Y71" s="129">
        <v>4633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3553</v>
      </c>
      <c r="Y72" s="129">
        <v>3426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2607</v>
      </c>
      <c r="Y73" s="129">
        <v>2519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1666</v>
      </c>
      <c r="Y74" s="129">
        <v>1639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551</v>
      </c>
      <c r="Y75" s="129">
        <v>564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135</v>
      </c>
      <c r="Y76" s="129">
        <v>145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36</v>
      </c>
      <c r="Y77" s="129">
        <v>37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28</v>
      </c>
      <c r="Y78" s="129">
        <v>35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30</v>
      </c>
      <c r="Y79" s="129">
        <v>24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45056</v>
      </c>
      <c r="Y80" s="129">
        <v>42190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8.45'!S1</f>
        <v>Melton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4225</v>
      </c>
      <c r="Y83" s="129">
        <v>4059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3909</v>
      </c>
      <c r="Y84" s="129">
        <v>3700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8.45'!AA4</f>
        <v>90,600</v>
      </c>
      <c r="D85" s="99">
        <f>'Table 8.45'!AC4</f>
        <v>-5.5846767890453175E-2</v>
      </c>
      <c r="E85" s="100">
        <f>'Table 8.45'!AC4</f>
        <v>-5.5846767890453175E-2</v>
      </c>
      <c r="F85" s="99">
        <f>'Table 8.45'!AE4</f>
        <v>8.9269612263300324E-2</v>
      </c>
      <c r="G85" s="100">
        <f>'Table 8.45'!AE4</f>
        <v>8.9269612263300324E-2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6983</v>
      </c>
      <c r="Y85" s="129">
        <v>6386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8.45'!AA5</f>
        <v>48,410</v>
      </c>
      <c r="D86" s="99">
        <f>'Table 8.45'!AC5</f>
        <v>-4.8975502426183093E-2</v>
      </c>
      <c r="E86" s="100">
        <f>'Table 8.45'!AC5</f>
        <v>-4.8975502426183093E-2</v>
      </c>
      <c r="F86" s="99">
        <f>'Table 8.45'!AE5</f>
        <v>8.8256451757935395E-2</v>
      </c>
      <c r="G86" s="100">
        <f>'Table 8.45'!AE5</f>
        <v>8.8256451757935395E-2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1812</v>
      </c>
      <c r="Y86" s="129">
        <v>1752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8.45'!AA6</f>
        <v>42,190</v>
      </c>
      <c r="D87" s="99">
        <f>'Table 8.45'!AC6</f>
        <v>-6.3609730113636354E-2</v>
      </c>
      <c r="E87" s="100">
        <f>'Table 8.45'!AC6</f>
        <v>-6.3609730113636354E-2</v>
      </c>
      <c r="F87" s="99">
        <f>'Table 8.45'!AE6</f>
        <v>9.043446796412602E-2</v>
      </c>
      <c r="G87" s="100">
        <f>'Table 8.45'!AE6</f>
        <v>9.043446796412602E-2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2583</v>
      </c>
      <c r="Y87" s="129">
        <v>2413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8.45'!AA7</f>
        <v>65,982</v>
      </c>
      <c r="D88" s="99">
        <f>'Table 8.45'!AC7</f>
        <v>-7.0034248988738668E-2</v>
      </c>
      <c r="E88" s="100">
        <f>'Table 8.45'!AC7</f>
        <v>-7.0034248988738668E-2</v>
      </c>
      <c r="F88" s="99">
        <f>'Table 8.45'!AE7</f>
        <v>6.3848311889329601E-2</v>
      </c>
      <c r="G88" s="100">
        <f>'Table 8.45'!AE7</f>
        <v>6.3848311889329601E-2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1955</v>
      </c>
      <c r="Y88" s="129">
        <v>1904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8.45'!AA37</f>
        <v>56,680</v>
      </c>
      <c r="D89" s="99">
        <f>'Table 8.45'!AC37</f>
        <v>-8.0556727119358906E-2</v>
      </c>
      <c r="E89" s="100">
        <f>'Table 8.45'!AC37</f>
        <v>-8.0556727119358906E-2</v>
      </c>
      <c r="F89" s="99">
        <f>'Table 8.45'!AE37</f>
        <v>4.5968739042979267E-2</v>
      </c>
      <c r="G89" s="100">
        <f>'Table 8.45'!AE37</f>
        <v>4.5968739042979267E-2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5211</v>
      </c>
      <c r="Y89" s="129">
        <v>4770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8.45'!AA38</f>
        <v>9,302</v>
      </c>
      <c r="D90" s="99">
        <f>'Table 8.45'!AC38</f>
        <v>0</v>
      </c>
      <c r="E90" s="100">
        <f>'Table 8.45'!AC38</f>
        <v>0</v>
      </c>
      <c r="F90" s="99">
        <f>'Table 8.45'!AE38</f>
        <v>0.18769152196118499</v>
      </c>
      <c r="G90" s="100">
        <f>'Table 8.45'!AE38</f>
        <v>0.18769152196118499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4221</v>
      </c>
      <c r="Y90" s="129">
        <v>4114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8.45'!AA114</f>
        <v>4,493</v>
      </c>
      <c r="D91" s="99">
        <f>'Table 8.45'!AC114</f>
        <v>3.3824206166589876E-2</v>
      </c>
      <c r="E91" s="100">
        <f>'Table 8.45'!AC114</f>
        <v>3.3824206166589876E-2</v>
      </c>
      <c r="F91" s="99">
        <f>'Table 8.45'!AE114</f>
        <v>0.23028477546549841</v>
      </c>
      <c r="G91" s="100">
        <f>'Table 8.45'!AE114</f>
        <v>0.23028477546549841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37663</v>
      </c>
      <c r="Y91" s="129">
        <v>35139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8.45'!AA115</f>
        <v>4,809</v>
      </c>
      <c r="D92" s="99">
        <f>'Table 8.45'!AC115</f>
        <v>-3.0638984075791131E-2</v>
      </c>
      <c r="E92" s="100">
        <f>'Table 8.45'!AC115</f>
        <v>-3.0638984075791131E-2</v>
      </c>
      <c r="F92" s="99">
        <f>'Table 8.45'!AE115</f>
        <v>0.15075376884422109</v>
      </c>
      <c r="G92" s="100">
        <f>'Table 8.45'!AE115</f>
        <v>0.15075376884422109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8.45'!AA8</f>
        <v>$45,509</v>
      </c>
      <c r="D93" s="99">
        <f>'Table 8.45'!AC8</f>
        <v>2.7211334016370436E-3</v>
      </c>
      <c r="E93" s="100">
        <f>'Table 8.45'!AC8</f>
        <v>2.7211334016370436E-3</v>
      </c>
      <c r="F93" s="99">
        <f>'Table 8.45'!AE8</f>
        <v>9.4203072780168817E-2</v>
      </c>
      <c r="G93" s="100">
        <f>'Table 8.45'!AE8</f>
        <v>9.4203072780168817E-2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3184</v>
      </c>
      <c r="Y93" s="129">
        <v>3035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8.45'!AA9</f>
        <v>$3,566.9 mil</v>
      </c>
      <c r="D94" s="99">
        <f>'Table 8.45'!AC9</f>
        <v>-5.3404940701304748E-2</v>
      </c>
      <c r="E94" s="100">
        <f>'Table 8.45'!AC9</f>
        <v>-5.3404940701304748E-2</v>
      </c>
      <c r="F94" s="99">
        <f>'Table 8.45'!AE9</f>
        <v>0.19297875394475561</v>
      </c>
      <c r="G94" s="100">
        <f>'Table 8.45'!AE9</f>
        <v>0.19297875394475561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5501</v>
      </c>
      <c r="Y94" s="129">
        <v>5179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1094</v>
      </c>
      <c r="Y95" s="129">
        <v>985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4540</v>
      </c>
      <c r="Y96" s="129">
        <v>4361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6811</v>
      </c>
      <c r="Y97" s="129">
        <v>6410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3788</v>
      </c>
      <c r="Y98" s="129">
        <v>3578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621</v>
      </c>
      <c r="Y99" s="129">
        <v>574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2033</v>
      </c>
      <c r="Y100" s="129">
        <v>1978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33288</v>
      </c>
      <c r="Y101" s="129">
        <v>30843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75228</v>
      </c>
      <c r="Y104" s="127">
        <v>73101</v>
      </c>
      <c r="Z104" s="127"/>
      <c r="AA104" s="127" t="str">
        <f>TEXT(Y104,"###,###")</f>
        <v>73,101</v>
      </c>
      <c r="AB104" s="127"/>
      <c r="AC104" s="127">
        <f>Y104/($Y$4)*100</f>
        <v>80.685430463576154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12845</v>
      </c>
      <c r="Y105" s="127">
        <v>11455</v>
      </c>
      <c r="Z105" s="127"/>
      <c r="AA105" s="127" t="str">
        <f>TEXT(Y105,"###,###")</f>
        <v>11,455</v>
      </c>
      <c r="AB105" s="127"/>
      <c r="AC105" s="127">
        <f>Y105/($Y$4)*100</f>
        <v>12.643487858719645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88073</v>
      </c>
      <c r="Y106" s="127">
        <v>84556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11625</v>
      </c>
      <c r="Y108" s="127">
        <v>11682</v>
      </c>
      <c r="Z108" s="127"/>
      <c r="AA108" s="127" t="str">
        <f>TEXT(Y108,"###,###")</f>
        <v>11,682</v>
      </c>
      <c r="AB108" s="127"/>
      <c r="AC108" s="127">
        <f>Y108/($Y$4)*100</f>
        <v>12.894039735099339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11287</v>
      </c>
      <c r="Y109" s="127">
        <v>10901</v>
      </c>
      <c r="Z109" s="127"/>
      <c r="AA109" s="127" t="str">
        <f>TEXT(Y109,"###,###")</f>
        <v>10,901</v>
      </c>
      <c r="AB109" s="127"/>
      <c r="AC109" s="127">
        <f t="shared" ref="AC109:AC111" si="3">Y109/($Y$4)*100</f>
        <v>12.032008830022075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20762</v>
      </c>
      <c r="Y110" s="127">
        <v>19955</v>
      </c>
      <c r="Z110" s="127"/>
      <c r="AA110" s="127" t="str">
        <f>TEXT(Y110,"###,###")</f>
        <v>19,955</v>
      </c>
      <c r="AB110" s="127"/>
      <c r="AC110" s="127">
        <f t="shared" si="3"/>
        <v>22.025386313465784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44399</v>
      </c>
      <c r="Y111" s="127">
        <v>42018</v>
      </c>
      <c r="Z111" s="127"/>
      <c r="AA111" s="127" t="str">
        <f>TEXT(Y111,"###,###")</f>
        <v>42,018</v>
      </c>
      <c r="AB111" s="127"/>
      <c r="AC111" s="127">
        <f t="shared" si="3"/>
        <v>46.377483443708613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95959</v>
      </c>
      <c r="Y112" s="127">
        <v>90600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3652</v>
      </c>
      <c r="U114" s="127">
        <v>4026</v>
      </c>
      <c r="V114" s="127">
        <v>4135</v>
      </c>
      <c r="W114" s="127">
        <v>4235</v>
      </c>
      <c r="X114" s="127">
        <v>4346</v>
      </c>
      <c r="Y114" s="127">
        <v>4493</v>
      </c>
      <c r="Z114" s="127"/>
      <c r="AA114" s="127" t="str">
        <f>TEXT(Y114,"###,###")</f>
        <v>4,493</v>
      </c>
      <c r="AB114" s="127"/>
      <c r="AC114" s="127">
        <f>Y114/X114-1</f>
        <v>3.3824206166589876E-2</v>
      </c>
      <c r="AD114" s="127"/>
      <c r="AE114" s="127">
        <f>Y114/T114-1</f>
        <v>0.23028477546549841</v>
      </c>
      <c r="AF114" s="127"/>
    </row>
    <row r="115" spans="19:32" x14ac:dyDescent="0.25">
      <c r="S115" s="127" t="s">
        <v>104</v>
      </c>
      <c r="T115" s="127">
        <v>4179</v>
      </c>
      <c r="U115" s="127">
        <v>4536</v>
      </c>
      <c r="V115" s="127">
        <v>4718</v>
      </c>
      <c r="W115" s="127">
        <v>4666</v>
      </c>
      <c r="X115" s="127">
        <v>4961</v>
      </c>
      <c r="Y115" s="127">
        <v>4809</v>
      </c>
      <c r="Z115" s="127"/>
      <c r="AA115" s="127" t="str">
        <f>TEXT(Y115,"###,###")</f>
        <v>4,809</v>
      </c>
      <c r="AB115" s="127"/>
      <c r="AC115" s="127">
        <f>Y115/X115-1</f>
        <v>-3.0638984075791131E-2</v>
      </c>
      <c r="AD115" s="127"/>
      <c r="AE115" s="127">
        <f>Y115/T115-1</f>
        <v>0.15075376884422109</v>
      </c>
      <c r="AF115" s="127"/>
    </row>
    <row r="116" spans="19:32" x14ac:dyDescent="0.25">
      <c r="S116" s="127" t="s">
        <v>56</v>
      </c>
      <c r="T116" s="127">
        <v>7831</v>
      </c>
      <c r="U116" s="127">
        <v>8562</v>
      </c>
      <c r="V116" s="127">
        <v>8853</v>
      </c>
      <c r="W116" s="127">
        <v>8901</v>
      </c>
      <c r="X116" s="127">
        <v>9307</v>
      </c>
      <c r="Y116" s="127">
        <v>9302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36.39</v>
      </c>
      <c r="V118" s="127">
        <v>35.53</v>
      </c>
      <c r="W118" s="127">
        <v>40.630000000000003</v>
      </c>
      <c r="X118" s="127">
        <v>38.700000000000003</v>
      </c>
      <c r="Y118" s="127">
        <v>39.06</v>
      </c>
      <c r="Z118" s="127"/>
      <c r="AA118" s="127" t="str">
        <f>TEXT(Y118,"##.0")</f>
        <v>39.1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56808</v>
      </c>
      <c r="V120" s="127">
        <v>58529</v>
      </c>
      <c r="W120" s="127">
        <v>60283</v>
      </c>
      <c r="X120" s="127">
        <v>62961</v>
      </c>
      <c r="Y120" s="127">
        <v>58418</v>
      </c>
      <c r="Z120" s="127"/>
      <c r="AA120" s="127" t="str">
        <f>TEXT(Y120,"###,###")</f>
        <v>58,418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3854</v>
      </c>
      <c r="V121" s="127">
        <v>3934</v>
      </c>
      <c r="W121" s="127">
        <v>3954</v>
      </c>
      <c r="X121" s="127">
        <v>4196</v>
      </c>
      <c r="Y121" s="127">
        <v>3889</v>
      </c>
      <c r="Z121" s="127"/>
      <c r="AA121" s="127" t="str">
        <f t="shared" ref="AA121:AA128" si="4">TEXT(Y121,"###,###")</f>
        <v>3,889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3045</v>
      </c>
      <c r="V122" s="127">
        <v>3224</v>
      </c>
      <c r="W122" s="127">
        <v>3461</v>
      </c>
      <c r="X122" s="127">
        <v>3800</v>
      </c>
      <c r="Y122" s="127">
        <v>3675</v>
      </c>
      <c r="Z122" s="127"/>
      <c r="AA122" s="127" t="str">
        <f t="shared" si="4"/>
        <v>3,675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59853</v>
      </c>
      <c r="V124" s="127">
        <v>61753</v>
      </c>
      <c r="W124" s="127">
        <v>63744</v>
      </c>
      <c r="X124" s="127">
        <v>66761</v>
      </c>
      <c r="Y124" s="127">
        <v>62093</v>
      </c>
      <c r="Z124" s="127"/>
      <c r="AA124" s="127" t="str">
        <f t="shared" si="4"/>
        <v>62,093</v>
      </c>
      <c r="AB124" s="127"/>
      <c r="AC124" s="127">
        <f>Y124/$Y$7*100</f>
        <v>94.105968294383317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6899</v>
      </c>
      <c r="V125" s="127">
        <v>7158</v>
      </c>
      <c r="W125" s="127">
        <v>7415</v>
      </c>
      <c r="X125" s="127">
        <v>7996</v>
      </c>
      <c r="Y125" s="127">
        <v>7564</v>
      </c>
      <c r="Z125" s="127"/>
      <c r="AA125" s="127" t="str">
        <f t="shared" si="4"/>
        <v>7,564</v>
      </c>
      <c r="AB125" s="127"/>
      <c r="AC125" s="127">
        <f>Y125/$Y$7*100</f>
        <v>11.463732533115092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34092</v>
      </c>
      <c r="V127" s="127">
        <v>35050</v>
      </c>
      <c r="W127" s="127">
        <v>36009</v>
      </c>
      <c r="X127" s="127">
        <v>37663</v>
      </c>
      <c r="Y127" s="127">
        <v>35139</v>
      </c>
      <c r="Z127" s="127"/>
      <c r="AA127" s="127" t="str">
        <f t="shared" si="4"/>
        <v>35,139</v>
      </c>
      <c r="AB127" s="127"/>
      <c r="AC127" s="127">
        <f>Y127/$Y$7*100</f>
        <v>53.255433299990905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29614</v>
      </c>
      <c r="V128" s="127">
        <v>30638</v>
      </c>
      <c r="W128" s="127">
        <v>31690</v>
      </c>
      <c r="X128" s="127">
        <v>33288</v>
      </c>
      <c r="Y128" s="127">
        <v>30843</v>
      </c>
      <c r="Z128" s="127"/>
      <c r="AA128" s="127" t="str">
        <f t="shared" si="4"/>
        <v>30,843</v>
      </c>
      <c r="AB128" s="127"/>
      <c r="AC128" s="127">
        <f>Y128/$Y$7*100</f>
        <v>46.744566700009095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60222678-92C5-4B16-8A8C-C06D13B6687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E68ABD8E-3C64-491E-85C6-C4D444A4B06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A8B0CC1B-36AB-432B-87E9-8D556E5E24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761D5ED7-40D6-4046-8BD8-C8AE4BDEC65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Mildura</v>
      </c>
      <c r="T1" s="127"/>
      <c r="U1" s="127"/>
      <c r="V1" s="127"/>
      <c r="W1" s="127"/>
      <c r="X1" s="127"/>
      <c r="Y1" s="127" t="str">
        <f>Y3</f>
        <v>8.46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157</v>
      </c>
      <c r="V3" s="127"/>
      <c r="W3" s="127"/>
      <c r="X3" s="127"/>
      <c r="Y3" s="127" t="s">
        <v>257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8.46'!$Y$3&amp;" "&amp;'Table 8.46'!$U$3&amp;", "&amp;'State data for spotlight'!$C$3&amp;", "&amp;'Table 8.46'!$Y$2</f>
        <v>Table 8.46 Mildura,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34880</v>
      </c>
      <c r="U4" s="129">
        <v>35508</v>
      </c>
      <c r="V4" s="129">
        <v>36024</v>
      </c>
      <c r="W4" s="129">
        <v>36990</v>
      </c>
      <c r="X4" s="129">
        <v>38009</v>
      </c>
      <c r="Y4" s="129">
        <v>41508</v>
      </c>
      <c r="Z4" s="127"/>
      <c r="AA4" s="127" t="str">
        <f>TEXT(Y4,"###,###")</f>
        <v>41,508</v>
      </c>
      <c r="AB4" s="127"/>
      <c r="AC4" s="127">
        <f t="shared" ref="AC4:AC9" si="0">Y4/X4-1</f>
        <v>9.2057144360546239E-2</v>
      </c>
      <c r="AD4" s="127"/>
      <c r="AE4" s="127">
        <f>Y4/T4-1</f>
        <v>0.19002293577981644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18110</v>
      </c>
      <c r="U5" s="129">
        <v>18296</v>
      </c>
      <c r="V5" s="129">
        <v>18618</v>
      </c>
      <c r="W5" s="129">
        <v>19042</v>
      </c>
      <c r="X5" s="129">
        <v>19238</v>
      </c>
      <c r="Y5" s="129">
        <v>21027</v>
      </c>
      <c r="Z5" s="127"/>
      <c r="AA5" s="127" t="str">
        <f>TEXT(Y5,"###,###")</f>
        <v>21,027</v>
      </c>
      <c r="AB5" s="127"/>
      <c r="AC5" s="127">
        <f t="shared" si="0"/>
        <v>9.2993034618983339E-2</v>
      </c>
      <c r="AD5" s="127"/>
      <c r="AE5" s="127">
        <f t="shared" ref="AE5:AE9" si="1">Y5/T5-1</f>
        <v>0.16107123136388735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16770</v>
      </c>
      <c r="U6" s="129">
        <v>17210</v>
      </c>
      <c r="V6" s="129">
        <v>17406</v>
      </c>
      <c r="W6" s="129">
        <v>17948</v>
      </c>
      <c r="X6" s="129">
        <v>18771</v>
      </c>
      <c r="Y6" s="129">
        <v>20481</v>
      </c>
      <c r="Z6" s="127"/>
      <c r="AA6" s="127" t="str">
        <f>TEXT(Y6,"###,###")</f>
        <v>20,481</v>
      </c>
      <c r="AB6" s="127"/>
      <c r="AC6" s="127">
        <f t="shared" si="0"/>
        <v>9.1097970273293916E-2</v>
      </c>
      <c r="AD6" s="127"/>
      <c r="AE6" s="127">
        <f t="shared" si="1"/>
        <v>0.2212880143112701</v>
      </c>
      <c r="AF6" s="127"/>
    </row>
    <row r="7" spans="1:32" ht="16.5" customHeight="1" thickBot="1" x14ac:dyDescent="0.3">
      <c r="A7" s="46" t="str">
        <f>"QUICK STATS for "&amp;'Table 8.46'!Y2&amp;"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23525</v>
      </c>
      <c r="U7" s="129">
        <v>24379</v>
      </c>
      <c r="V7" s="129">
        <v>24985</v>
      </c>
      <c r="W7" s="129">
        <v>25480</v>
      </c>
      <c r="X7" s="129">
        <v>26256</v>
      </c>
      <c r="Y7" s="129">
        <v>28059</v>
      </c>
      <c r="Z7" s="127"/>
      <c r="AA7" s="127" t="str">
        <f>TEXT(Y7,"###,###")</f>
        <v>28,059</v>
      </c>
      <c r="AB7" s="127"/>
      <c r="AC7" s="127">
        <f t="shared" si="0"/>
        <v>6.8670018281535627E-2</v>
      </c>
      <c r="AD7" s="127"/>
      <c r="AE7" s="127">
        <f t="shared" si="1"/>
        <v>0.19273113708820411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41,508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8.46'!AA7</f>
        <v>28,059</v>
      </c>
      <c r="P8" s="51"/>
      <c r="S8" s="127" t="s">
        <v>96</v>
      </c>
      <c r="T8" s="127">
        <v>28952.53</v>
      </c>
      <c r="U8" s="127">
        <v>29433</v>
      </c>
      <c r="V8" s="127">
        <v>30314</v>
      </c>
      <c r="W8" s="127">
        <v>31939.23</v>
      </c>
      <c r="X8" s="127">
        <v>33897</v>
      </c>
      <c r="Y8" s="127">
        <v>33814</v>
      </c>
      <c r="Z8" s="127"/>
      <c r="AA8" s="127" t="str">
        <f>TEXT(Y8,"$###,###")</f>
        <v>$33,814</v>
      </c>
      <c r="AB8" s="127"/>
      <c r="AC8" s="127">
        <f t="shared" si="0"/>
        <v>-2.4485942708794006E-3</v>
      </c>
      <c r="AD8" s="127"/>
      <c r="AE8" s="127">
        <f t="shared" si="1"/>
        <v>0.16791175071746767</v>
      </c>
      <c r="AF8" s="127"/>
    </row>
    <row r="9" spans="1:32" x14ac:dyDescent="0.25">
      <c r="A9" s="55" t="s">
        <v>17</v>
      </c>
      <c r="B9" s="56"/>
      <c r="C9" s="57"/>
      <c r="D9" s="58">
        <f>'Table 8.46'!AC104</f>
        <v>76.537053098197944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51.630492889981824</v>
      </c>
      <c r="P9" s="59" t="s">
        <v>97</v>
      </c>
      <c r="S9" s="127" t="s">
        <v>9</v>
      </c>
      <c r="T9" s="127">
        <v>892660033</v>
      </c>
      <c r="U9" s="127">
        <v>947246766</v>
      </c>
      <c r="V9" s="127">
        <v>1002106240</v>
      </c>
      <c r="W9" s="127">
        <v>1063745754</v>
      </c>
      <c r="X9" s="127">
        <v>1141196167</v>
      </c>
      <c r="Y9" s="127">
        <v>1249583129</v>
      </c>
      <c r="Z9" s="127"/>
      <c r="AA9" s="127" t="str">
        <f>TEXT(Y9/1000000,"$#,###.0")&amp;" mil"</f>
        <v>$1,249.6 mil</v>
      </c>
      <c r="AB9" s="127"/>
      <c r="AC9" s="127">
        <f t="shared" si="0"/>
        <v>9.4976626398010078E-2</v>
      </c>
      <c r="AD9" s="127"/>
      <c r="AE9" s="127">
        <f t="shared" si="1"/>
        <v>0.39984213788587986</v>
      </c>
      <c r="AF9" s="127"/>
    </row>
    <row r="10" spans="1:32" x14ac:dyDescent="0.25">
      <c r="A10" s="55" t="s">
        <v>20</v>
      </c>
      <c r="B10" s="56"/>
      <c r="C10" s="57"/>
      <c r="D10" s="58">
        <f>'Table 8.46'!AC105</f>
        <v>13.869615495808038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48.369507110018176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91.731708186321683</v>
      </c>
      <c r="P11" s="59" t="s">
        <v>97</v>
      </c>
      <c r="S11" s="127" t="s">
        <v>32</v>
      </c>
      <c r="T11" s="129">
        <v>30931</v>
      </c>
      <c r="U11" s="129">
        <v>31530</v>
      </c>
      <c r="V11" s="129">
        <v>32101</v>
      </c>
      <c r="W11" s="129">
        <v>32909</v>
      </c>
      <c r="X11" s="129">
        <v>33771</v>
      </c>
      <c r="Y11" s="129">
        <v>36888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8.46'!AC108</f>
        <v>15.134431916738942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16.465305249652516</v>
      </c>
      <c r="P12" s="59" t="s">
        <v>97</v>
      </c>
      <c r="S12" s="127" t="s">
        <v>33</v>
      </c>
      <c r="T12" s="129">
        <v>3946</v>
      </c>
      <c r="U12" s="129">
        <v>3981</v>
      </c>
      <c r="V12" s="129">
        <v>3920</v>
      </c>
      <c r="W12" s="129">
        <v>4084</v>
      </c>
      <c r="X12" s="129">
        <v>4235</v>
      </c>
      <c r="Y12" s="129">
        <v>4620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8.46'!AC109</f>
        <v>18.11939867013588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8.46'!AA118</f>
        <v>40.5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8.46'!AC110</f>
        <v>26.929748482220294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17.82315834491607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8.46'!AC111</f>
        <v>30.223089524910861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82.176841655083933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4173</v>
      </c>
      <c r="Z15" s="127"/>
      <c r="AA15" s="130">
        <f t="shared" ref="AA15:AA34" si="2">IF(Y15="np",0,Y15/$Y$34)</f>
        <v>0.10053483665799363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247</v>
      </c>
      <c r="Z16" s="127"/>
      <c r="AA16" s="130">
        <f t="shared" si="2"/>
        <v>5.950660113713019E-3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2390</v>
      </c>
      <c r="Z17" s="127"/>
      <c r="AA17" s="130">
        <f t="shared" si="2"/>
        <v>5.7579261829045006E-2</v>
      </c>
      <c r="AB17" s="127"/>
      <c r="AC17" s="127"/>
      <c r="AD17" s="127"/>
      <c r="AE17" s="127"/>
      <c r="AF17" s="127"/>
    </row>
    <row r="18" spans="1:32" x14ac:dyDescent="0.25">
      <c r="A18" s="85" t="str">
        <f>'Table 8.46'!$S$1&amp;" ("&amp;'Table 8.46'!$T$2&amp;" to "&amp;'Table 8.46'!$Y$2&amp;")"</f>
        <v>Mildura (2011-12 to 2016-17)</v>
      </c>
      <c r="B18" s="85"/>
      <c r="C18" s="85"/>
      <c r="D18" s="85"/>
      <c r="E18" s="85"/>
      <c r="F18" s="85"/>
      <c r="G18" s="85" t="str">
        <f>'Table 8.46'!$S$1&amp;" ("&amp;'Table 8.46'!$T$2&amp;" to "&amp;'Table 8.46'!$Y$2&amp;")"</f>
        <v>Mildura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306</v>
      </c>
      <c r="Z18" s="127"/>
      <c r="AA18" s="130">
        <f t="shared" si="2"/>
        <v>7.372072853425846E-3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2504</v>
      </c>
      <c r="Z19" s="127"/>
      <c r="AA19" s="130">
        <f t="shared" si="2"/>
        <v>6.0325720343066394E-2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1602</v>
      </c>
      <c r="Z20" s="127"/>
      <c r="AA20" s="130">
        <f t="shared" si="2"/>
        <v>3.8594969644405897E-2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3984</v>
      </c>
      <c r="Z21" s="127"/>
      <c r="AA21" s="130">
        <f t="shared" si="2"/>
        <v>9.5981497542642388E-2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3223</v>
      </c>
      <c r="Z22" s="127"/>
      <c r="AA22" s="130">
        <f t="shared" si="2"/>
        <v>7.7647682374482024E-2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1543</v>
      </c>
      <c r="Z23" s="127"/>
      <c r="AA23" s="130">
        <f t="shared" si="2"/>
        <v>3.7173556904693074E-2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336</v>
      </c>
      <c r="Z24" s="127"/>
      <c r="AA24" s="130">
        <f t="shared" si="2"/>
        <v>8.0948250939577911E-3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897</v>
      </c>
      <c r="Z25" s="127"/>
      <c r="AA25" s="130">
        <f t="shared" si="2"/>
        <v>2.1610291991905176E-2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693</v>
      </c>
      <c r="Z26" s="127"/>
      <c r="AA26" s="130">
        <f t="shared" si="2"/>
        <v>1.6695576756287946E-2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1247</v>
      </c>
      <c r="Z27" s="127"/>
      <c r="AA27" s="130">
        <f t="shared" si="2"/>
        <v>3.0042401464777876E-2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3277</v>
      </c>
      <c r="Z28" s="127"/>
      <c r="AA28" s="130">
        <f t="shared" si="2"/>
        <v>7.8948636407439529E-2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1896</v>
      </c>
      <c r="Z29" s="127"/>
      <c r="AA29" s="130">
        <f t="shared" si="2"/>
        <v>4.5677941601618963E-2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3012</v>
      </c>
      <c r="Z30" s="127"/>
      <c r="AA30" s="130">
        <f t="shared" si="2"/>
        <v>7.2564324949407344E-2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8.46'!Y2&amp;")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4486</v>
      </c>
      <c r="Z31" s="127"/>
      <c r="AA31" s="130">
        <f t="shared" si="2"/>
        <v>0.10807555170087695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544</v>
      </c>
      <c r="Z32" s="127"/>
      <c r="AA32" s="130">
        <f t="shared" si="2"/>
        <v>1.3105907294979281E-2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1073</v>
      </c>
      <c r="Z33" s="127"/>
      <c r="AA33" s="130">
        <f t="shared" si="2"/>
        <v>2.585043846969259E-2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41508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19489</v>
      </c>
      <c r="U37" s="127">
        <v>20311</v>
      </c>
      <c r="V37" s="127">
        <v>20769</v>
      </c>
      <c r="W37" s="127">
        <v>21270</v>
      </c>
      <c r="X37" s="127">
        <v>22062</v>
      </c>
      <c r="Y37" s="127">
        <v>23058</v>
      </c>
      <c r="Z37" s="127"/>
      <c r="AA37" s="127" t="str">
        <f>TEXT(Y37,"###,###")</f>
        <v>23,058</v>
      </c>
      <c r="AB37" s="127"/>
      <c r="AC37" s="127">
        <f>Y37/X37-1</f>
        <v>4.5145499048137028E-2</v>
      </c>
      <c r="AD37" s="127"/>
      <c r="AE37" s="127">
        <f>Y37/T37-1</f>
        <v>0.18312894453281348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4033</v>
      </c>
      <c r="U38" s="127">
        <v>4069</v>
      </c>
      <c r="V38" s="127">
        <v>4216</v>
      </c>
      <c r="W38" s="127">
        <v>4213</v>
      </c>
      <c r="X38" s="127">
        <v>4192</v>
      </c>
      <c r="Y38" s="127">
        <v>5001</v>
      </c>
      <c r="Z38" s="127"/>
      <c r="AA38" s="127" t="str">
        <f>TEXT(Y38,"###,###")</f>
        <v>5,001</v>
      </c>
      <c r="AB38" s="127"/>
      <c r="AC38" s="127">
        <f>Y38/X38-1</f>
        <v>0.1929866412213741</v>
      </c>
      <c r="AD38" s="127"/>
      <c r="AE38" s="127">
        <f>Y38/T38-1</f>
        <v>0.24001983635011159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23522</v>
      </c>
      <c r="U40" s="127">
        <v>24380</v>
      </c>
      <c r="V40" s="127">
        <v>24985</v>
      </c>
      <c r="W40" s="127">
        <v>25483</v>
      </c>
      <c r="X40" s="127">
        <v>26254</v>
      </c>
      <c r="Y40" s="127">
        <v>28059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82.176841655083933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17.82315834491607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17</v>
      </c>
      <c r="Y44" s="129">
        <v>9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500</v>
      </c>
      <c r="Y45" s="129">
        <v>447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1346</v>
      </c>
      <c r="Y46" s="129">
        <v>1617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2250</v>
      </c>
      <c r="Y47" s="129">
        <v>2398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2634</v>
      </c>
      <c r="Y48" s="129">
        <v>2946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8.46'!S1&amp;" ("&amp;'Table 8.46'!Y2&amp;") *"</f>
        <v>Number of jobs by age and sex of job holders in Mildura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1956</v>
      </c>
      <c r="Y49" s="129">
        <v>2166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1610</v>
      </c>
      <c r="Y50" s="129">
        <v>1755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1701</v>
      </c>
      <c r="Y51" s="129">
        <v>1793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1734</v>
      </c>
      <c r="Y52" s="129">
        <v>1883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1618</v>
      </c>
      <c r="Y53" s="129">
        <v>1684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1578</v>
      </c>
      <c r="Y54" s="129">
        <v>1724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1190</v>
      </c>
      <c r="Y55" s="129">
        <v>1349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652</v>
      </c>
      <c r="Y56" s="129">
        <v>729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237</v>
      </c>
      <c r="Y57" s="129">
        <v>300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117</v>
      </c>
      <c r="Y58" s="129">
        <v>121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59</v>
      </c>
      <c r="Y59" s="129">
        <v>60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34</v>
      </c>
      <c r="Y60" s="129">
        <v>46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19238</v>
      </c>
      <c r="Y61" s="129">
        <v>21027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1</v>
      </c>
      <c r="Y63" s="129">
        <v>6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8.46'!S1&amp;" ("&amp;'Table 8.46'!Y2&amp;") *"</f>
        <v>Number of employed persons per occupation of main job by sex in Mildura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553</v>
      </c>
      <c r="Y64" s="129">
        <v>571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1417</v>
      </c>
      <c r="Y65" s="129">
        <v>1542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2219</v>
      </c>
      <c r="Y66" s="129">
        <v>2448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2489</v>
      </c>
      <c r="Y67" s="129">
        <v>2785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1776</v>
      </c>
      <c r="Y68" s="129">
        <v>1920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1571</v>
      </c>
      <c r="Y69" s="129">
        <v>1716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1791</v>
      </c>
      <c r="Y70" s="129">
        <v>1791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1840</v>
      </c>
      <c r="Y71" s="129">
        <v>2011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1670</v>
      </c>
      <c r="Y72" s="129">
        <v>1787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1565</v>
      </c>
      <c r="Y73" s="129">
        <v>1779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1058</v>
      </c>
      <c r="Y74" s="129">
        <v>1217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494</v>
      </c>
      <c r="Y75" s="129">
        <v>551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156</v>
      </c>
      <c r="Y76" s="129">
        <v>194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79</v>
      </c>
      <c r="Y77" s="129">
        <v>87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42</v>
      </c>
      <c r="Y78" s="129">
        <v>42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38</v>
      </c>
      <c r="Y79" s="129">
        <v>33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18771</v>
      </c>
      <c r="Y80" s="129">
        <v>20481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8.46'!S1</f>
        <v>Mildura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1435</v>
      </c>
      <c r="Y83" s="129">
        <v>1579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1294</v>
      </c>
      <c r="Y84" s="129">
        <v>1336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8.46'!AA4</f>
        <v>41,508</v>
      </c>
      <c r="D85" s="99">
        <f>'Table 8.46'!AC4</f>
        <v>9.2057144360546239E-2</v>
      </c>
      <c r="E85" s="100">
        <f>'Table 8.46'!AC4</f>
        <v>9.2057144360546239E-2</v>
      </c>
      <c r="F85" s="99">
        <f>'Table 8.46'!AE4</f>
        <v>0.19002293577981644</v>
      </c>
      <c r="G85" s="100">
        <f>'Table 8.46'!AE4</f>
        <v>0.19002293577981644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2098</v>
      </c>
      <c r="Y85" s="129">
        <v>2244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8.46'!AA5</f>
        <v>21,027</v>
      </c>
      <c r="D86" s="99">
        <f>'Table 8.46'!AC5</f>
        <v>9.2993034618983339E-2</v>
      </c>
      <c r="E86" s="100">
        <f>'Table 8.46'!AC5</f>
        <v>9.2993034618983339E-2</v>
      </c>
      <c r="F86" s="99">
        <f>'Table 8.46'!AE5</f>
        <v>0.16107123136388735</v>
      </c>
      <c r="G86" s="100">
        <f>'Table 8.46'!AE5</f>
        <v>0.16107123136388735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672</v>
      </c>
      <c r="Y86" s="129">
        <v>733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8.46'!AA6</f>
        <v>20,481</v>
      </c>
      <c r="D87" s="99">
        <f>'Table 8.46'!AC6</f>
        <v>9.1097970273293916E-2</v>
      </c>
      <c r="E87" s="100">
        <f>'Table 8.46'!AC6</f>
        <v>9.1097970273293916E-2</v>
      </c>
      <c r="F87" s="99">
        <f>'Table 8.46'!AE6</f>
        <v>0.2212880143112701</v>
      </c>
      <c r="G87" s="100">
        <f>'Table 8.46'!AE6</f>
        <v>0.2212880143112701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496</v>
      </c>
      <c r="Y87" s="129">
        <v>518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8.46'!AA7</f>
        <v>28,059</v>
      </c>
      <c r="D88" s="99">
        <f>'Table 8.46'!AC7</f>
        <v>6.8670018281535627E-2</v>
      </c>
      <c r="E88" s="100">
        <f>'Table 8.46'!AC7</f>
        <v>6.8670018281535627E-2</v>
      </c>
      <c r="F88" s="99">
        <f>'Table 8.46'!AE7</f>
        <v>0.19273113708820411</v>
      </c>
      <c r="G88" s="100">
        <f>'Table 8.46'!AE7</f>
        <v>0.19273113708820411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769</v>
      </c>
      <c r="Y88" s="129">
        <v>800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8.46'!AA37</f>
        <v>23,058</v>
      </c>
      <c r="D89" s="99">
        <f>'Table 8.46'!AC37</f>
        <v>4.5145499048137028E-2</v>
      </c>
      <c r="E89" s="100">
        <f>'Table 8.46'!AC37</f>
        <v>4.5145499048137028E-2</v>
      </c>
      <c r="F89" s="99">
        <f>'Table 8.46'!AE37</f>
        <v>0.18312894453281348</v>
      </c>
      <c r="G89" s="100">
        <f>'Table 8.46'!AE37</f>
        <v>0.18312894453281348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1450</v>
      </c>
      <c r="Y89" s="129">
        <v>1525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8.46'!AA38</f>
        <v>5,001</v>
      </c>
      <c r="D90" s="99">
        <f>'Table 8.46'!AC38</f>
        <v>0.1929866412213741</v>
      </c>
      <c r="E90" s="100">
        <f>'Table 8.46'!AC38</f>
        <v>0.1929866412213741</v>
      </c>
      <c r="F90" s="99">
        <f>'Table 8.46'!AE38</f>
        <v>0.24001983635011159</v>
      </c>
      <c r="G90" s="100">
        <f>'Table 8.46'!AE38</f>
        <v>0.24001983635011159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2245</v>
      </c>
      <c r="Y90" s="129">
        <v>2408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8.46'!AA114</f>
        <v>2,178</v>
      </c>
      <c r="D91" s="99">
        <f>'Table 8.46'!AC114</f>
        <v>0.17096774193548381</v>
      </c>
      <c r="E91" s="100">
        <f>'Table 8.46'!AC114</f>
        <v>0.17096774193548381</v>
      </c>
      <c r="F91" s="99">
        <f>'Table 8.46'!AE114</f>
        <v>0.18241042345276881</v>
      </c>
      <c r="G91" s="100">
        <f>'Table 8.46'!AE114</f>
        <v>0.18241042345276881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13489</v>
      </c>
      <c r="Y91" s="129">
        <v>14487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8.46'!AA115</f>
        <v>2,823</v>
      </c>
      <c r="D92" s="99">
        <f>'Table 8.46'!AC115</f>
        <v>0.20847602739726034</v>
      </c>
      <c r="E92" s="100">
        <f>'Table 8.46'!AC115</f>
        <v>0.20847602739726034</v>
      </c>
      <c r="F92" s="99">
        <f>'Table 8.46'!AE115</f>
        <v>0.28551912568306004</v>
      </c>
      <c r="G92" s="100">
        <f>'Table 8.46'!AE115</f>
        <v>0.28551912568306004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8.46'!AA8</f>
        <v>$33,814</v>
      </c>
      <c r="D93" s="99">
        <f>'Table 8.46'!AC8</f>
        <v>-2.4485942708794006E-3</v>
      </c>
      <c r="E93" s="100">
        <f>'Table 8.46'!AC8</f>
        <v>-2.4485942708794006E-3</v>
      </c>
      <c r="F93" s="99">
        <f>'Table 8.46'!AE8</f>
        <v>0.16791175071746767</v>
      </c>
      <c r="G93" s="100">
        <f>'Table 8.46'!AE8</f>
        <v>0.16791175071746767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911</v>
      </c>
      <c r="Y93" s="129">
        <v>1030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8.46'!AA9</f>
        <v>$1,249.6 mil</v>
      </c>
      <c r="D94" s="99">
        <f>'Table 8.46'!AC9</f>
        <v>9.4976626398010078E-2</v>
      </c>
      <c r="E94" s="100">
        <f>'Table 8.46'!AC9</f>
        <v>9.4976626398010078E-2</v>
      </c>
      <c r="F94" s="99">
        <f>'Table 8.46'!AE9</f>
        <v>0.39984213788587986</v>
      </c>
      <c r="G94" s="100">
        <f>'Table 8.46'!AE9</f>
        <v>0.39984213788587986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2292</v>
      </c>
      <c r="Y94" s="129">
        <v>2519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387</v>
      </c>
      <c r="Y95" s="129">
        <v>418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1668</v>
      </c>
      <c r="Y96" s="129">
        <v>1805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2022</v>
      </c>
      <c r="Y97" s="129">
        <v>2178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1487</v>
      </c>
      <c r="Y98" s="129">
        <v>1510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93</v>
      </c>
      <c r="Y99" s="129">
        <v>88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1356</v>
      </c>
      <c r="Y100" s="129">
        <v>1449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12767</v>
      </c>
      <c r="Y101" s="129">
        <v>13572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28322</v>
      </c>
      <c r="Y104" s="127">
        <v>31769</v>
      </c>
      <c r="Z104" s="127"/>
      <c r="AA104" s="127" t="str">
        <f>TEXT(Y104,"###,###")</f>
        <v>31,769</v>
      </c>
      <c r="AB104" s="127"/>
      <c r="AC104" s="127">
        <f>Y104/($Y$4)*100</f>
        <v>76.537053098197944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5415</v>
      </c>
      <c r="Y105" s="127">
        <v>5757</v>
      </c>
      <c r="Z105" s="127"/>
      <c r="AA105" s="127" t="str">
        <f>TEXT(Y105,"###,###")</f>
        <v>5,757</v>
      </c>
      <c r="AB105" s="127"/>
      <c r="AC105" s="127">
        <f>Y105/($Y$4)*100</f>
        <v>13.869615495808038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33737</v>
      </c>
      <c r="Y106" s="127">
        <v>37526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6301</v>
      </c>
      <c r="Y108" s="127">
        <v>6282</v>
      </c>
      <c r="Z108" s="127"/>
      <c r="AA108" s="127" t="str">
        <f>TEXT(Y108,"###,###")</f>
        <v>6,282</v>
      </c>
      <c r="AB108" s="127"/>
      <c r="AC108" s="127">
        <f>Y108/($Y$4)*100</f>
        <v>15.134431916738942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6358</v>
      </c>
      <c r="Y109" s="127">
        <v>7521</v>
      </c>
      <c r="Z109" s="127"/>
      <c r="AA109" s="127" t="str">
        <f>TEXT(Y109,"###,###")</f>
        <v>7,521</v>
      </c>
      <c r="AB109" s="127"/>
      <c r="AC109" s="127">
        <f t="shared" ref="AC109:AC111" si="3">Y109/($Y$4)*100</f>
        <v>18.11939867013588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9216</v>
      </c>
      <c r="Y110" s="127">
        <v>11178</v>
      </c>
      <c r="Z110" s="127"/>
      <c r="AA110" s="127" t="str">
        <f>TEXT(Y110,"###,###")</f>
        <v>11,178</v>
      </c>
      <c r="AB110" s="127"/>
      <c r="AC110" s="127">
        <f t="shared" si="3"/>
        <v>26.929748482220294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11860</v>
      </c>
      <c r="Y111" s="127">
        <v>12545</v>
      </c>
      <c r="Z111" s="127"/>
      <c r="AA111" s="127" t="str">
        <f>TEXT(Y111,"###,###")</f>
        <v>12,545</v>
      </c>
      <c r="AB111" s="127"/>
      <c r="AC111" s="127">
        <f t="shared" si="3"/>
        <v>30.223089524910861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38009</v>
      </c>
      <c r="Y112" s="127">
        <v>41508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1842</v>
      </c>
      <c r="U114" s="127">
        <v>1828</v>
      </c>
      <c r="V114" s="127">
        <v>1919</v>
      </c>
      <c r="W114" s="127">
        <v>1959</v>
      </c>
      <c r="X114" s="127">
        <v>1860</v>
      </c>
      <c r="Y114" s="127">
        <v>2178</v>
      </c>
      <c r="Z114" s="127"/>
      <c r="AA114" s="127" t="str">
        <f>TEXT(Y114,"###,###")</f>
        <v>2,178</v>
      </c>
      <c r="AB114" s="127"/>
      <c r="AC114" s="127">
        <f>Y114/X114-1</f>
        <v>0.17096774193548381</v>
      </c>
      <c r="AD114" s="127"/>
      <c r="AE114" s="127">
        <f>Y114/T114-1</f>
        <v>0.18241042345276881</v>
      </c>
      <c r="AF114" s="127"/>
    </row>
    <row r="115" spans="19:32" x14ac:dyDescent="0.25">
      <c r="S115" s="127" t="s">
        <v>104</v>
      </c>
      <c r="T115" s="127">
        <v>2196</v>
      </c>
      <c r="U115" s="127">
        <v>2240</v>
      </c>
      <c r="V115" s="127">
        <v>2302</v>
      </c>
      <c r="W115" s="127">
        <v>2250</v>
      </c>
      <c r="X115" s="127">
        <v>2336</v>
      </c>
      <c r="Y115" s="127">
        <v>2823</v>
      </c>
      <c r="Z115" s="127"/>
      <c r="AA115" s="127" t="str">
        <f>TEXT(Y115,"###,###")</f>
        <v>2,823</v>
      </c>
      <c r="AB115" s="127"/>
      <c r="AC115" s="127">
        <f>Y115/X115-1</f>
        <v>0.20847602739726034</v>
      </c>
      <c r="AD115" s="127"/>
      <c r="AE115" s="127">
        <f>Y115/T115-1</f>
        <v>0.28551912568306004</v>
      </c>
      <c r="AF115" s="127"/>
    </row>
    <row r="116" spans="19:32" x14ac:dyDescent="0.25">
      <c r="S116" s="127" t="s">
        <v>56</v>
      </c>
      <c r="T116" s="127">
        <v>4038</v>
      </c>
      <c r="U116" s="127">
        <v>4068</v>
      </c>
      <c r="V116" s="127">
        <v>4221</v>
      </c>
      <c r="W116" s="127">
        <v>4209</v>
      </c>
      <c r="X116" s="127">
        <v>4196</v>
      </c>
      <c r="Y116" s="127">
        <v>5001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39.76</v>
      </c>
      <c r="V118" s="127">
        <v>42.73</v>
      </c>
      <c r="W118" s="127">
        <v>41.97</v>
      </c>
      <c r="X118" s="127">
        <v>42.24</v>
      </c>
      <c r="Y118" s="127">
        <v>40.520000000000003</v>
      </c>
      <c r="Z118" s="127"/>
      <c r="AA118" s="127" t="str">
        <f>TEXT(Y118,"##.0")</f>
        <v>40.5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20401</v>
      </c>
      <c r="V120" s="127">
        <v>21062</v>
      </c>
      <c r="W120" s="127">
        <v>21399</v>
      </c>
      <c r="X120" s="127">
        <v>22018</v>
      </c>
      <c r="Y120" s="127">
        <v>23439</v>
      </c>
      <c r="Z120" s="127"/>
      <c r="AA120" s="127" t="str">
        <f>TEXT(Y120,"###,###")</f>
        <v>23,439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2040</v>
      </c>
      <c r="V121" s="127">
        <v>2037</v>
      </c>
      <c r="W121" s="127">
        <v>2115</v>
      </c>
      <c r="X121" s="127">
        <v>2169</v>
      </c>
      <c r="Y121" s="127">
        <v>2320</v>
      </c>
      <c r="Z121" s="127"/>
      <c r="AA121" s="127" t="str">
        <f t="shared" ref="AA121:AA128" si="4">TEXT(Y121,"###,###")</f>
        <v>2,320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1935</v>
      </c>
      <c r="V122" s="127">
        <v>1884</v>
      </c>
      <c r="W122" s="127">
        <v>1961</v>
      </c>
      <c r="X122" s="127">
        <v>2069</v>
      </c>
      <c r="Y122" s="127">
        <v>2300</v>
      </c>
      <c r="Z122" s="127"/>
      <c r="AA122" s="127" t="str">
        <f t="shared" si="4"/>
        <v>2,300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22336</v>
      </c>
      <c r="V124" s="127">
        <v>22946</v>
      </c>
      <c r="W124" s="127">
        <v>23360</v>
      </c>
      <c r="X124" s="127">
        <v>24087</v>
      </c>
      <c r="Y124" s="127">
        <v>25739</v>
      </c>
      <c r="Z124" s="127"/>
      <c r="AA124" s="127" t="str">
        <f t="shared" si="4"/>
        <v>25,739</v>
      </c>
      <c r="AB124" s="127"/>
      <c r="AC124" s="127">
        <f>Y124/$Y$7*100</f>
        <v>91.731708186321683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3975</v>
      </c>
      <c r="V125" s="127">
        <v>3921</v>
      </c>
      <c r="W125" s="127">
        <v>4076</v>
      </c>
      <c r="X125" s="127">
        <v>4238</v>
      </c>
      <c r="Y125" s="127">
        <v>4620</v>
      </c>
      <c r="Z125" s="127"/>
      <c r="AA125" s="127" t="str">
        <f t="shared" si="4"/>
        <v>4,620</v>
      </c>
      <c r="AB125" s="127"/>
      <c r="AC125" s="127">
        <f>Y125/$Y$7*100</f>
        <v>16.465305249652516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12701</v>
      </c>
      <c r="V127" s="127">
        <v>13015</v>
      </c>
      <c r="W127" s="127">
        <v>13200</v>
      </c>
      <c r="X127" s="127">
        <v>13489</v>
      </c>
      <c r="Y127" s="127">
        <v>14487</v>
      </c>
      <c r="Z127" s="127"/>
      <c r="AA127" s="127" t="str">
        <f t="shared" si="4"/>
        <v>14,487</v>
      </c>
      <c r="AB127" s="127"/>
      <c r="AC127" s="127">
        <f>Y127/$Y$7*100</f>
        <v>51.630492889981824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11676</v>
      </c>
      <c r="V128" s="127">
        <v>11970</v>
      </c>
      <c r="W128" s="127">
        <v>12280</v>
      </c>
      <c r="X128" s="127">
        <v>12767</v>
      </c>
      <c r="Y128" s="127">
        <v>13572</v>
      </c>
      <c r="Z128" s="127"/>
      <c r="AA128" s="127" t="str">
        <f t="shared" si="4"/>
        <v>13,572</v>
      </c>
      <c r="AB128" s="127"/>
      <c r="AC128" s="127">
        <f>Y128/$Y$7*100</f>
        <v>48.369507110018176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300CD9E1-9600-4408-B22E-9527542C974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48A9AD7E-3D22-41A4-ACD2-533EA56289E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ACD0AD6A-A15F-438B-8FBF-F67526F4EE6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D1C808C3-8345-4C32-978E-670519D2EA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Mitchell</v>
      </c>
      <c r="T1" s="127"/>
      <c r="U1" s="127"/>
      <c r="V1" s="127"/>
      <c r="W1" s="127"/>
      <c r="X1" s="127"/>
      <c r="Y1" s="127" t="str">
        <f>Y3</f>
        <v>8.47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158</v>
      </c>
      <c r="V3" s="127"/>
      <c r="W3" s="127"/>
      <c r="X3" s="127"/>
      <c r="Y3" s="127" t="s">
        <v>258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8.47'!$Y$3&amp;" "&amp;'Table 8.47'!$U$3&amp;", "&amp;'State data for spotlight'!$C$3&amp;", "&amp;'Table 8.47'!$Y$2</f>
        <v>Table 8.47 Mitchell,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26005</v>
      </c>
      <c r="U4" s="129">
        <v>26808</v>
      </c>
      <c r="V4" s="129">
        <v>27842</v>
      </c>
      <c r="W4" s="129">
        <v>28247</v>
      </c>
      <c r="X4" s="129">
        <v>28889</v>
      </c>
      <c r="Y4" s="129">
        <v>31442</v>
      </c>
      <c r="Z4" s="127"/>
      <c r="AA4" s="127" t="str">
        <f>TEXT(Y4,"###,###")</f>
        <v>31,442</v>
      </c>
      <c r="AB4" s="127"/>
      <c r="AC4" s="127">
        <f t="shared" ref="AC4:AC9" si="0">Y4/X4-1</f>
        <v>8.8372737027934578E-2</v>
      </c>
      <c r="AD4" s="127"/>
      <c r="AE4" s="127">
        <f>Y4/T4-1</f>
        <v>0.20907517785041341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13731</v>
      </c>
      <c r="U5" s="129">
        <v>14086</v>
      </c>
      <c r="V5" s="129">
        <v>14654</v>
      </c>
      <c r="W5" s="129">
        <v>14741</v>
      </c>
      <c r="X5" s="129">
        <v>15024</v>
      </c>
      <c r="Y5" s="129">
        <v>16531</v>
      </c>
      <c r="Z5" s="127"/>
      <c r="AA5" s="127" t="str">
        <f>TEXT(Y5,"###,###")</f>
        <v>16,531</v>
      </c>
      <c r="AB5" s="127"/>
      <c r="AC5" s="127">
        <f t="shared" si="0"/>
        <v>0.10030617678381248</v>
      </c>
      <c r="AD5" s="127"/>
      <c r="AE5" s="127">
        <f t="shared" ref="AE5:AE9" si="1">Y5/T5-1</f>
        <v>0.20391814143179676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12274</v>
      </c>
      <c r="U6" s="129">
        <v>12722</v>
      </c>
      <c r="V6" s="129">
        <v>13188</v>
      </c>
      <c r="W6" s="129">
        <v>13506</v>
      </c>
      <c r="X6" s="129">
        <v>13865</v>
      </c>
      <c r="Y6" s="129">
        <v>14911</v>
      </c>
      <c r="Z6" s="127"/>
      <c r="AA6" s="127" t="str">
        <f>TEXT(Y6,"###,###")</f>
        <v>14,911</v>
      </c>
      <c r="AB6" s="127"/>
      <c r="AC6" s="127">
        <f t="shared" si="0"/>
        <v>7.5441759826902377E-2</v>
      </c>
      <c r="AD6" s="127"/>
      <c r="AE6" s="127">
        <f t="shared" si="1"/>
        <v>0.21484438650806581</v>
      </c>
      <c r="AF6" s="127"/>
    </row>
    <row r="7" spans="1:32" ht="16.5" customHeight="1" thickBot="1" x14ac:dyDescent="0.3">
      <c r="A7" s="46" t="str">
        <f>"QUICK STATS for "&amp;'Table 8.47'!Y2&amp;"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19183</v>
      </c>
      <c r="U7" s="129">
        <v>19687</v>
      </c>
      <c r="V7" s="129">
        <v>20298</v>
      </c>
      <c r="W7" s="129">
        <v>20712</v>
      </c>
      <c r="X7" s="129">
        <v>21203</v>
      </c>
      <c r="Y7" s="129">
        <v>22664</v>
      </c>
      <c r="Z7" s="127"/>
      <c r="AA7" s="127" t="str">
        <f>TEXT(Y7,"###,###")</f>
        <v>22,664</v>
      </c>
      <c r="AB7" s="127"/>
      <c r="AC7" s="127">
        <f t="shared" si="0"/>
        <v>6.8905343583455236E-2</v>
      </c>
      <c r="AD7" s="127"/>
      <c r="AE7" s="127">
        <f t="shared" si="1"/>
        <v>0.18146275347964336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31,442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8.47'!AA7</f>
        <v>22,664</v>
      </c>
      <c r="P8" s="51"/>
      <c r="S8" s="127" t="s">
        <v>96</v>
      </c>
      <c r="T8" s="127">
        <v>37705</v>
      </c>
      <c r="U8" s="127">
        <v>38737.5</v>
      </c>
      <c r="V8" s="127">
        <v>39154.339999999997</v>
      </c>
      <c r="W8" s="127">
        <v>41562.67</v>
      </c>
      <c r="X8" s="127">
        <v>43228.21</v>
      </c>
      <c r="Y8" s="127">
        <v>43866.36</v>
      </c>
      <c r="Z8" s="127"/>
      <c r="AA8" s="127" t="str">
        <f>TEXT(Y8,"$###,###")</f>
        <v>$43,866</v>
      </c>
      <c r="AB8" s="127"/>
      <c r="AC8" s="127">
        <f t="shared" si="0"/>
        <v>1.4762350788987133E-2</v>
      </c>
      <c r="AD8" s="127"/>
      <c r="AE8" s="127">
        <f t="shared" si="1"/>
        <v>0.16340962737037534</v>
      </c>
      <c r="AF8" s="127"/>
    </row>
    <row r="9" spans="1:32" x14ac:dyDescent="0.25">
      <c r="A9" s="55" t="s">
        <v>17</v>
      </c>
      <c r="B9" s="56"/>
      <c r="C9" s="57"/>
      <c r="D9" s="58">
        <f>'Table 8.47'!AC104</f>
        <v>74.416385726098838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53.388633956936104</v>
      </c>
      <c r="P9" s="59" t="s">
        <v>97</v>
      </c>
      <c r="S9" s="127" t="s">
        <v>9</v>
      </c>
      <c r="T9" s="127">
        <v>872980246</v>
      </c>
      <c r="U9" s="127">
        <v>925526633</v>
      </c>
      <c r="V9" s="127">
        <v>972625575</v>
      </c>
      <c r="W9" s="127">
        <v>1019368225</v>
      </c>
      <c r="X9" s="127">
        <v>1084308010</v>
      </c>
      <c r="Y9" s="127">
        <v>1183433862</v>
      </c>
      <c r="Z9" s="127"/>
      <c r="AA9" s="127" t="str">
        <f>TEXT(Y9/1000000,"$#,###.0")&amp;" mil"</f>
        <v>$1,183.4 mil</v>
      </c>
      <c r="AB9" s="127"/>
      <c r="AC9" s="127">
        <f t="shared" si="0"/>
        <v>9.1418537063098881E-2</v>
      </c>
      <c r="AD9" s="127"/>
      <c r="AE9" s="127">
        <f t="shared" si="1"/>
        <v>0.35562501834663518</v>
      </c>
      <c r="AF9" s="127"/>
    </row>
    <row r="10" spans="1:32" x14ac:dyDescent="0.25">
      <c r="A10" s="55" t="s">
        <v>20</v>
      </c>
      <c r="B10" s="56"/>
      <c r="C10" s="57"/>
      <c r="D10" s="58">
        <f>'Table 8.47'!AC105</f>
        <v>18.036384453915144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46.611366043063889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92.988881044828815</v>
      </c>
      <c r="P11" s="59" t="s">
        <v>97</v>
      </c>
      <c r="S11" s="127" t="s">
        <v>32</v>
      </c>
      <c r="T11" s="129">
        <v>23188</v>
      </c>
      <c r="U11" s="129">
        <v>23934</v>
      </c>
      <c r="V11" s="129">
        <v>24939</v>
      </c>
      <c r="W11" s="129">
        <v>25457</v>
      </c>
      <c r="X11" s="129">
        <v>26005</v>
      </c>
      <c r="Y11" s="129">
        <v>28376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8.47'!AC108</f>
        <v>15.978627313784111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13.528062124955879</v>
      </c>
      <c r="P12" s="59" t="s">
        <v>97</v>
      </c>
      <c r="S12" s="127" t="s">
        <v>33</v>
      </c>
      <c r="T12" s="129">
        <v>2814</v>
      </c>
      <c r="U12" s="129">
        <v>2872</v>
      </c>
      <c r="V12" s="129">
        <v>2901</v>
      </c>
      <c r="W12" s="129">
        <v>2793</v>
      </c>
      <c r="X12" s="129">
        <v>2884</v>
      </c>
      <c r="Y12" s="129">
        <v>3066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8.47'!AC109</f>
        <v>15.186692958463203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8.47'!AA118</f>
        <v>41.1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8.47'!AC110</f>
        <v>23.427262896762294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15.187080833039182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8.47'!AC111</f>
        <v>37.860187011004385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84.812919166960825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683</v>
      </c>
      <c r="Z15" s="127"/>
      <c r="AA15" s="130">
        <f t="shared" ref="AA15:AA34" si="2">IF(Y15="np",0,Y15/$Y$34)</f>
        <v>2.1722536734304434E-2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105</v>
      </c>
      <c r="Z16" s="127"/>
      <c r="AA16" s="130">
        <f t="shared" si="2"/>
        <v>3.3394822212327461E-3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2419</v>
      </c>
      <c r="Z17" s="127"/>
      <c r="AA17" s="130">
        <f t="shared" si="2"/>
        <v>7.6935309458685833E-2</v>
      </c>
      <c r="AB17" s="127"/>
      <c r="AC17" s="127"/>
      <c r="AD17" s="127"/>
      <c r="AE17" s="127"/>
      <c r="AF17" s="127"/>
    </row>
    <row r="18" spans="1:32" x14ac:dyDescent="0.25">
      <c r="A18" s="85" t="str">
        <f>'Table 8.47'!$S$1&amp;" ("&amp;'Table 8.47'!$T$2&amp;" to "&amp;'Table 8.47'!$Y$2&amp;")"</f>
        <v>Mitchell (2011-12 to 2016-17)</v>
      </c>
      <c r="B18" s="85"/>
      <c r="C18" s="85"/>
      <c r="D18" s="85"/>
      <c r="E18" s="85"/>
      <c r="F18" s="85"/>
      <c r="G18" s="85" t="str">
        <f>'Table 8.47'!$S$1&amp;" ("&amp;'Table 8.47'!$T$2&amp;" to "&amp;'Table 8.47'!$Y$2&amp;")"</f>
        <v>Mitchell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242</v>
      </c>
      <c r="Z18" s="127"/>
      <c r="AA18" s="130">
        <f t="shared" si="2"/>
        <v>7.6967114051269001E-3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3124</v>
      </c>
      <c r="Z19" s="127"/>
      <c r="AA19" s="130">
        <f t="shared" si="2"/>
        <v>9.9357547229819987E-2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1280</v>
      </c>
      <c r="Z20" s="127"/>
      <c r="AA20" s="130">
        <f t="shared" si="2"/>
        <v>4.0709878506456333E-2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2602</v>
      </c>
      <c r="Z21" s="127"/>
      <c r="AA21" s="130">
        <f t="shared" si="2"/>
        <v>8.2755549901405767E-2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2112</v>
      </c>
      <c r="Z22" s="127"/>
      <c r="AA22" s="130">
        <f t="shared" si="2"/>
        <v>6.7171299535652942E-2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1732</v>
      </c>
      <c r="Z23" s="127"/>
      <c r="AA23" s="130">
        <f t="shared" si="2"/>
        <v>5.5085554354048723E-2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285</v>
      </c>
      <c r="Z24" s="127"/>
      <c r="AA24" s="130">
        <f t="shared" si="2"/>
        <v>9.0643088862031682E-3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967</v>
      </c>
      <c r="Z25" s="127"/>
      <c r="AA25" s="130">
        <f t="shared" si="2"/>
        <v>3.0755041027924434E-2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435</v>
      </c>
      <c r="Z26" s="127"/>
      <c r="AA26" s="130">
        <f t="shared" si="2"/>
        <v>1.3834997773678519E-2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1462</v>
      </c>
      <c r="Z27" s="127"/>
      <c r="AA27" s="130">
        <f t="shared" si="2"/>
        <v>4.6498314356593094E-2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2335</v>
      </c>
      <c r="Z28" s="127"/>
      <c r="AA28" s="130">
        <f t="shared" si="2"/>
        <v>7.4263723681699631E-2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2463</v>
      </c>
      <c r="Z29" s="127"/>
      <c r="AA29" s="130">
        <f t="shared" si="2"/>
        <v>7.8334711532345266E-2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2095</v>
      </c>
      <c r="Z30" s="127"/>
      <c r="AA30" s="130">
        <f t="shared" si="2"/>
        <v>6.6630621461739079E-2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8.47'!Y2&amp;")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3096</v>
      </c>
      <c r="Z31" s="127"/>
      <c r="AA31" s="130">
        <f t="shared" si="2"/>
        <v>9.8467018637491258E-2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450</v>
      </c>
      <c r="Z32" s="127"/>
      <c r="AA32" s="130">
        <f t="shared" si="2"/>
        <v>1.4312066662426055E-2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1071</v>
      </c>
      <c r="Z33" s="127"/>
      <c r="AA33" s="130">
        <f t="shared" si="2"/>
        <v>3.4062718656574009E-2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31442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16562</v>
      </c>
      <c r="U37" s="127">
        <v>16723</v>
      </c>
      <c r="V37" s="127">
        <v>17288</v>
      </c>
      <c r="W37" s="127">
        <v>17822</v>
      </c>
      <c r="X37" s="127">
        <v>18401</v>
      </c>
      <c r="Y37" s="127">
        <v>19222</v>
      </c>
      <c r="Z37" s="127"/>
      <c r="AA37" s="127" t="str">
        <f>TEXT(Y37,"###,###")</f>
        <v>19,222</v>
      </c>
      <c r="AB37" s="127"/>
      <c r="AC37" s="127">
        <f>Y37/X37-1</f>
        <v>4.461714037280573E-2</v>
      </c>
      <c r="AD37" s="127"/>
      <c r="AE37" s="127">
        <f>Y37/T37-1</f>
        <v>0.16060862214708371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2621</v>
      </c>
      <c r="U38" s="127">
        <v>2966</v>
      </c>
      <c r="V38" s="127">
        <v>3007</v>
      </c>
      <c r="W38" s="127">
        <v>2890</v>
      </c>
      <c r="X38" s="127">
        <v>2799</v>
      </c>
      <c r="Y38" s="127">
        <v>3442</v>
      </c>
      <c r="Z38" s="127"/>
      <c r="AA38" s="127" t="str">
        <f>TEXT(Y38,"###,###")</f>
        <v>3,442</v>
      </c>
      <c r="AB38" s="127"/>
      <c r="AC38" s="127">
        <f>Y38/X38-1</f>
        <v>0.22972490175062532</v>
      </c>
      <c r="AD38" s="127"/>
      <c r="AE38" s="127">
        <f>Y38/T38-1</f>
        <v>0.31323922167111795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19183</v>
      </c>
      <c r="U40" s="127">
        <v>19689</v>
      </c>
      <c r="V40" s="127">
        <v>20295</v>
      </c>
      <c r="W40" s="127">
        <v>20712</v>
      </c>
      <c r="X40" s="127">
        <v>21200</v>
      </c>
      <c r="Y40" s="127">
        <v>22664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84.812919166960825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15.187080833039182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9</v>
      </c>
      <c r="Y44" s="129">
        <v>9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325</v>
      </c>
      <c r="Y45" s="129">
        <v>333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931</v>
      </c>
      <c r="Y46" s="129">
        <v>1082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1267</v>
      </c>
      <c r="Y47" s="129">
        <v>1441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1682</v>
      </c>
      <c r="Y48" s="129">
        <v>1938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8.47'!S1&amp;" ("&amp;'Table 8.47'!Y2&amp;") *"</f>
        <v>Number of jobs by age and sex of job holders in Mitchell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1747</v>
      </c>
      <c r="Y49" s="129">
        <v>1908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1446</v>
      </c>
      <c r="Y50" s="129">
        <v>1588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1595</v>
      </c>
      <c r="Y51" s="129">
        <v>1655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1616</v>
      </c>
      <c r="Y52" s="129">
        <v>1706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1500</v>
      </c>
      <c r="Y53" s="129">
        <v>1581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1292</v>
      </c>
      <c r="Y54" s="129">
        <v>1405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927</v>
      </c>
      <c r="Y55" s="129">
        <v>1062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448</v>
      </c>
      <c r="Y56" s="129">
        <v>510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154</v>
      </c>
      <c r="Y57" s="129">
        <v>197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67</v>
      </c>
      <c r="Y58" s="129">
        <v>79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18</v>
      </c>
      <c r="Y59" s="129">
        <v>28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13</v>
      </c>
      <c r="Y60" s="129">
        <v>12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15024</v>
      </c>
      <c r="Y61" s="129">
        <v>16531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5</v>
      </c>
      <c r="Y63" s="129">
        <v>6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8.47'!S1&amp;" ("&amp;'Table 8.47'!Y2&amp;") *"</f>
        <v>Number of employed persons per occupation of main job by sex in Mitchell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427</v>
      </c>
      <c r="Y64" s="129">
        <v>367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990</v>
      </c>
      <c r="Y65" s="129">
        <v>998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1281</v>
      </c>
      <c r="Y66" s="129">
        <v>1384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1480</v>
      </c>
      <c r="Y67" s="129">
        <v>1621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1455</v>
      </c>
      <c r="Y68" s="129">
        <v>1596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1304</v>
      </c>
      <c r="Y69" s="129">
        <v>1387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1416</v>
      </c>
      <c r="Y70" s="129">
        <v>1507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1578</v>
      </c>
      <c r="Y71" s="129">
        <v>1700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1489</v>
      </c>
      <c r="Y72" s="129">
        <v>1579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1143</v>
      </c>
      <c r="Y73" s="129">
        <v>1330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753</v>
      </c>
      <c r="Y74" s="129">
        <v>828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332</v>
      </c>
      <c r="Y75" s="129">
        <v>379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116</v>
      </c>
      <c r="Y76" s="129">
        <v>129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58</v>
      </c>
      <c r="Y77" s="129">
        <v>60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14</v>
      </c>
      <c r="Y78" s="129">
        <v>20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25</v>
      </c>
      <c r="Y79" s="129">
        <v>20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13865</v>
      </c>
      <c r="Y80" s="129">
        <v>14911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8.47'!S1</f>
        <v>Mitchell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1299</v>
      </c>
      <c r="Y83" s="129">
        <v>1431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842</v>
      </c>
      <c r="Y84" s="129">
        <v>897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8.47'!AA4</f>
        <v>31,442</v>
      </c>
      <c r="D85" s="99">
        <f>'Table 8.47'!AC4</f>
        <v>8.8372737027934578E-2</v>
      </c>
      <c r="E85" s="100">
        <f>'Table 8.47'!AC4</f>
        <v>8.8372737027934578E-2</v>
      </c>
      <c r="F85" s="99">
        <f>'Table 8.47'!AE4</f>
        <v>0.20907517785041341</v>
      </c>
      <c r="G85" s="100">
        <f>'Table 8.47'!AE4</f>
        <v>0.20907517785041341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2485</v>
      </c>
      <c r="Y85" s="129">
        <v>2634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8.47'!AA5</f>
        <v>16,531</v>
      </c>
      <c r="D86" s="99">
        <f>'Table 8.47'!AC5</f>
        <v>0.10030617678381248</v>
      </c>
      <c r="E86" s="100">
        <f>'Table 8.47'!AC5</f>
        <v>0.10030617678381248</v>
      </c>
      <c r="F86" s="99">
        <f>'Table 8.47'!AE5</f>
        <v>0.20391814143179676</v>
      </c>
      <c r="G86" s="100">
        <f>'Table 8.47'!AE5</f>
        <v>0.20391814143179676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652</v>
      </c>
      <c r="Y86" s="129">
        <v>737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8.47'!AA6</f>
        <v>14,911</v>
      </c>
      <c r="D87" s="99">
        <f>'Table 8.47'!AC6</f>
        <v>7.5441759826902377E-2</v>
      </c>
      <c r="E87" s="100">
        <f>'Table 8.47'!AC6</f>
        <v>7.5441759826902377E-2</v>
      </c>
      <c r="F87" s="99">
        <f>'Table 8.47'!AE6</f>
        <v>0.21484438650806581</v>
      </c>
      <c r="G87" s="100">
        <f>'Table 8.47'!AE6</f>
        <v>0.21484438650806581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472</v>
      </c>
      <c r="Y87" s="129">
        <v>519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8.47'!AA7</f>
        <v>22,664</v>
      </c>
      <c r="D88" s="99">
        <f>'Table 8.47'!AC7</f>
        <v>6.8905343583455236E-2</v>
      </c>
      <c r="E88" s="100">
        <f>'Table 8.47'!AC7</f>
        <v>6.8905343583455236E-2</v>
      </c>
      <c r="F88" s="99">
        <f>'Table 8.47'!AE7</f>
        <v>0.18146275347964336</v>
      </c>
      <c r="G88" s="100">
        <f>'Table 8.47'!AE7</f>
        <v>0.18146275347964336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480</v>
      </c>
      <c r="Y88" s="129">
        <v>507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8.47'!AA37</f>
        <v>19,222</v>
      </c>
      <c r="D89" s="99">
        <f>'Table 8.47'!AC37</f>
        <v>4.461714037280573E-2</v>
      </c>
      <c r="E89" s="100">
        <f>'Table 8.47'!AC37</f>
        <v>4.461714037280573E-2</v>
      </c>
      <c r="F89" s="99">
        <f>'Table 8.47'!AE37</f>
        <v>0.16060862214708371</v>
      </c>
      <c r="G89" s="100">
        <f>'Table 8.47'!AE37</f>
        <v>0.16060862214708371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1485</v>
      </c>
      <c r="Y89" s="129">
        <v>1585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8.47'!AA38</f>
        <v>3,442</v>
      </c>
      <c r="D90" s="99">
        <f>'Table 8.47'!AC38</f>
        <v>0.22972490175062532</v>
      </c>
      <c r="E90" s="100">
        <f>'Table 8.47'!AC38</f>
        <v>0.22972490175062532</v>
      </c>
      <c r="F90" s="99">
        <f>'Table 8.47'!AE38</f>
        <v>0.31323922167111795</v>
      </c>
      <c r="G90" s="100">
        <f>'Table 8.47'!AE38</f>
        <v>0.31323922167111795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1300</v>
      </c>
      <c r="Y90" s="129">
        <v>1436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8.47'!AA114</f>
        <v>1,500</v>
      </c>
      <c r="D91" s="99">
        <f>'Table 8.47'!AC114</f>
        <v>0.32275132275132279</v>
      </c>
      <c r="E91" s="100">
        <f>'Table 8.47'!AC114</f>
        <v>0.32275132275132279</v>
      </c>
      <c r="F91" s="99">
        <f>'Table 8.47'!AE114</f>
        <v>0.38376383763837629</v>
      </c>
      <c r="G91" s="100">
        <f>'Table 8.47'!AE114</f>
        <v>0.38376383763837629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11268</v>
      </c>
      <c r="Y91" s="129">
        <v>12100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8.47'!AA115</f>
        <v>1,942</v>
      </c>
      <c r="D92" s="99">
        <f>'Table 8.47'!AC115</f>
        <v>0.16357100059916108</v>
      </c>
      <c r="E92" s="100">
        <f>'Table 8.47'!AC115</f>
        <v>0.16357100059916108</v>
      </c>
      <c r="F92" s="99">
        <f>'Table 8.47'!AE115</f>
        <v>0.26267880364109231</v>
      </c>
      <c r="G92" s="100">
        <f>'Table 8.47'!AE115</f>
        <v>0.26267880364109231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8.47'!AA8</f>
        <v>$43,866</v>
      </c>
      <c r="D93" s="99">
        <f>'Table 8.47'!AC8</f>
        <v>1.4762350788987133E-2</v>
      </c>
      <c r="E93" s="100">
        <f>'Table 8.47'!AC8</f>
        <v>1.4762350788987133E-2</v>
      </c>
      <c r="F93" s="99">
        <f>'Table 8.47'!AE8</f>
        <v>0.16340962737037534</v>
      </c>
      <c r="G93" s="100">
        <f>'Table 8.47'!AE8</f>
        <v>0.16340962737037534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794</v>
      </c>
      <c r="Y93" s="129">
        <v>894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8.47'!AA9</f>
        <v>$1,183.4 mil</v>
      </c>
      <c r="D94" s="99">
        <f>'Table 8.47'!AC9</f>
        <v>9.1418537063098881E-2</v>
      </c>
      <c r="E94" s="100">
        <f>'Table 8.47'!AC9</f>
        <v>9.1418537063098881E-2</v>
      </c>
      <c r="F94" s="99">
        <f>'Table 8.47'!AE9</f>
        <v>0.35562501834663518</v>
      </c>
      <c r="G94" s="100">
        <f>'Table 8.47'!AE9</f>
        <v>0.35562501834663518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1534</v>
      </c>
      <c r="Y94" s="129">
        <v>1617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376</v>
      </c>
      <c r="Y95" s="129">
        <v>386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1550</v>
      </c>
      <c r="Y96" s="129">
        <v>1759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1938</v>
      </c>
      <c r="Y97" s="129">
        <v>2117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993</v>
      </c>
      <c r="Y98" s="129">
        <v>1066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142</v>
      </c>
      <c r="Y99" s="129">
        <v>155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713</v>
      </c>
      <c r="Y100" s="129">
        <v>793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9936</v>
      </c>
      <c r="Y101" s="129">
        <v>10564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20989</v>
      </c>
      <c r="Y104" s="127">
        <v>23398</v>
      </c>
      <c r="Z104" s="127"/>
      <c r="AA104" s="127" t="str">
        <f>TEXT(Y104,"###,###")</f>
        <v>23,398</v>
      </c>
      <c r="AB104" s="127"/>
      <c r="AC104" s="127">
        <f>Y104/($Y$4)*100</f>
        <v>74.416385726098838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5153</v>
      </c>
      <c r="Y105" s="127">
        <v>5671</v>
      </c>
      <c r="Z105" s="127"/>
      <c r="AA105" s="127" t="str">
        <f>TEXT(Y105,"###,###")</f>
        <v>5,671</v>
      </c>
      <c r="AB105" s="127"/>
      <c r="AC105" s="127">
        <f>Y105/($Y$4)*100</f>
        <v>18.036384453915144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26142</v>
      </c>
      <c r="Y106" s="127">
        <v>29069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4947</v>
      </c>
      <c r="Y108" s="127">
        <v>5024</v>
      </c>
      <c r="Z108" s="127"/>
      <c r="AA108" s="127" t="str">
        <f>TEXT(Y108,"###,###")</f>
        <v>5,024</v>
      </c>
      <c r="AB108" s="127"/>
      <c r="AC108" s="127">
        <f>Y108/($Y$4)*100</f>
        <v>15.978627313784111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4280</v>
      </c>
      <c r="Y109" s="127">
        <v>4775</v>
      </c>
      <c r="Z109" s="127"/>
      <c r="AA109" s="127" t="str">
        <f>TEXT(Y109,"###,###")</f>
        <v>4,775</v>
      </c>
      <c r="AB109" s="127"/>
      <c r="AC109" s="127">
        <f t="shared" ref="AC109:AC111" si="3">Y109/($Y$4)*100</f>
        <v>15.186692958463203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6374</v>
      </c>
      <c r="Y110" s="127">
        <v>7366</v>
      </c>
      <c r="Z110" s="127"/>
      <c r="AA110" s="127" t="str">
        <f>TEXT(Y110,"###,###")</f>
        <v>7,366</v>
      </c>
      <c r="AB110" s="127"/>
      <c r="AC110" s="127">
        <f t="shared" si="3"/>
        <v>23.427262896762294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10542</v>
      </c>
      <c r="Y111" s="127">
        <v>11904</v>
      </c>
      <c r="Z111" s="127"/>
      <c r="AA111" s="127" t="str">
        <f>TEXT(Y111,"###,###")</f>
        <v>11,904</v>
      </c>
      <c r="AB111" s="127"/>
      <c r="AC111" s="127">
        <f t="shared" si="3"/>
        <v>37.860187011004385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28889</v>
      </c>
      <c r="Y112" s="127">
        <v>31442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1084</v>
      </c>
      <c r="U114" s="127">
        <v>1242</v>
      </c>
      <c r="V114" s="127">
        <v>1287</v>
      </c>
      <c r="W114" s="127">
        <v>1223</v>
      </c>
      <c r="X114" s="127">
        <v>1134</v>
      </c>
      <c r="Y114" s="127">
        <v>1500</v>
      </c>
      <c r="Z114" s="127"/>
      <c r="AA114" s="127" t="str">
        <f>TEXT(Y114,"###,###")</f>
        <v>1,500</v>
      </c>
      <c r="AB114" s="127"/>
      <c r="AC114" s="127">
        <f>Y114/X114-1</f>
        <v>0.32275132275132279</v>
      </c>
      <c r="AD114" s="127"/>
      <c r="AE114" s="127">
        <f>Y114/T114-1</f>
        <v>0.38376383763837629</v>
      </c>
      <c r="AF114" s="127"/>
    </row>
    <row r="115" spans="19:32" x14ac:dyDescent="0.25">
      <c r="S115" s="127" t="s">
        <v>104</v>
      </c>
      <c r="T115" s="127">
        <v>1538</v>
      </c>
      <c r="U115" s="127">
        <v>1716</v>
      </c>
      <c r="V115" s="127">
        <v>1728</v>
      </c>
      <c r="W115" s="127">
        <v>1670</v>
      </c>
      <c r="X115" s="127">
        <v>1669</v>
      </c>
      <c r="Y115" s="127">
        <v>1942</v>
      </c>
      <c r="Z115" s="127"/>
      <c r="AA115" s="127" t="str">
        <f>TEXT(Y115,"###,###")</f>
        <v>1,942</v>
      </c>
      <c r="AB115" s="127"/>
      <c r="AC115" s="127">
        <f>Y115/X115-1</f>
        <v>0.16357100059916108</v>
      </c>
      <c r="AD115" s="127"/>
      <c r="AE115" s="127">
        <f>Y115/T115-1</f>
        <v>0.26267880364109231</v>
      </c>
      <c r="AF115" s="127"/>
    </row>
    <row r="116" spans="19:32" x14ac:dyDescent="0.25">
      <c r="S116" s="127" t="s">
        <v>56</v>
      </c>
      <c r="T116" s="127">
        <v>2622</v>
      </c>
      <c r="U116" s="127">
        <v>2958</v>
      </c>
      <c r="V116" s="127">
        <v>3015</v>
      </c>
      <c r="W116" s="127">
        <v>2893</v>
      </c>
      <c r="X116" s="127">
        <v>2803</v>
      </c>
      <c r="Y116" s="127">
        <v>3442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42.85</v>
      </c>
      <c r="V118" s="127">
        <v>43.95</v>
      </c>
      <c r="W118" s="127">
        <v>38.96</v>
      </c>
      <c r="X118" s="127">
        <v>39.06</v>
      </c>
      <c r="Y118" s="127">
        <v>41.11</v>
      </c>
      <c r="Z118" s="127"/>
      <c r="AA118" s="127" t="str">
        <f>TEXT(Y118,"##.0")</f>
        <v>41.1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16813</v>
      </c>
      <c r="V120" s="127">
        <v>17395</v>
      </c>
      <c r="W120" s="127">
        <v>17922</v>
      </c>
      <c r="X120" s="127">
        <v>18319</v>
      </c>
      <c r="Y120" s="127">
        <v>19598</v>
      </c>
      <c r="Z120" s="127"/>
      <c r="AA120" s="127" t="str">
        <f>TEXT(Y120,"###,###")</f>
        <v>19,598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1536</v>
      </c>
      <c r="V121" s="127">
        <v>1515</v>
      </c>
      <c r="W121" s="127">
        <v>1453</v>
      </c>
      <c r="X121" s="127">
        <v>1502</v>
      </c>
      <c r="Y121" s="127">
        <v>1589</v>
      </c>
      <c r="Z121" s="127"/>
      <c r="AA121" s="127" t="str">
        <f t="shared" ref="AA121:AA128" si="4">TEXT(Y121,"###,###")</f>
        <v>1,589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1336</v>
      </c>
      <c r="V122" s="127">
        <v>1391</v>
      </c>
      <c r="W122" s="127">
        <v>1339</v>
      </c>
      <c r="X122" s="127">
        <v>1377</v>
      </c>
      <c r="Y122" s="127">
        <v>1477</v>
      </c>
      <c r="Z122" s="127"/>
      <c r="AA122" s="127" t="str">
        <f t="shared" si="4"/>
        <v>1,477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18149</v>
      </c>
      <c r="V124" s="127">
        <v>18786</v>
      </c>
      <c r="W124" s="127">
        <v>19261</v>
      </c>
      <c r="X124" s="127">
        <v>19696</v>
      </c>
      <c r="Y124" s="127">
        <v>21075</v>
      </c>
      <c r="Z124" s="127"/>
      <c r="AA124" s="127" t="str">
        <f t="shared" si="4"/>
        <v>21,075</v>
      </c>
      <c r="AB124" s="127"/>
      <c r="AC124" s="127">
        <f>Y124/$Y$7*100</f>
        <v>92.988881044828815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2872</v>
      </c>
      <c r="V125" s="127">
        <v>2906</v>
      </c>
      <c r="W125" s="127">
        <v>2792</v>
      </c>
      <c r="X125" s="127">
        <v>2879</v>
      </c>
      <c r="Y125" s="127">
        <v>3066</v>
      </c>
      <c r="Z125" s="127"/>
      <c r="AA125" s="127" t="str">
        <f t="shared" si="4"/>
        <v>3,066</v>
      </c>
      <c r="AB125" s="127"/>
      <c r="AC125" s="127">
        <f>Y125/$Y$7*100</f>
        <v>13.528062124955879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10589</v>
      </c>
      <c r="V127" s="127">
        <v>10878</v>
      </c>
      <c r="W127" s="127">
        <v>11054</v>
      </c>
      <c r="X127" s="127">
        <v>11268</v>
      </c>
      <c r="Y127" s="127">
        <v>12100</v>
      </c>
      <c r="Z127" s="127"/>
      <c r="AA127" s="127" t="str">
        <f t="shared" si="4"/>
        <v>12,100</v>
      </c>
      <c r="AB127" s="127"/>
      <c r="AC127" s="127">
        <f>Y127/$Y$7*100</f>
        <v>53.388633956936104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9097</v>
      </c>
      <c r="V128" s="127">
        <v>9420</v>
      </c>
      <c r="W128" s="127">
        <v>9655</v>
      </c>
      <c r="X128" s="127">
        <v>9935</v>
      </c>
      <c r="Y128" s="127">
        <v>10564</v>
      </c>
      <c r="Z128" s="127"/>
      <c r="AA128" s="127" t="str">
        <f t="shared" si="4"/>
        <v>10,564</v>
      </c>
      <c r="AB128" s="127"/>
      <c r="AC128" s="127">
        <f>Y128/$Y$7*100</f>
        <v>46.611366043063889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33F4BAD4-9BD7-416B-B984-CAD1BBC58EA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67F75E49-CB35-459A-86F7-3AC14EBB24F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A2016FE6-AD1A-468F-ADFA-B53F010761D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ABE2E950-9676-4250-84F8-38C81F3FE9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Moira</v>
      </c>
      <c r="T1" s="127"/>
      <c r="U1" s="127"/>
      <c r="V1" s="127"/>
      <c r="W1" s="127"/>
      <c r="X1" s="127"/>
      <c r="Y1" s="127" t="str">
        <f>Y3</f>
        <v>8.48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159</v>
      </c>
      <c r="V3" s="127"/>
      <c r="W3" s="127"/>
      <c r="X3" s="127"/>
      <c r="Y3" s="127" t="s">
        <v>259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8.48'!$Y$3&amp;" "&amp;'Table 8.48'!$U$3&amp;", "&amp;'State data for spotlight'!$C$3&amp;", "&amp;'Table 8.48'!$Y$2</f>
        <v>Table 8.48 Moira,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19885</v>
      </c>
      <c r="U4" s="129">
        <v>19960</v>
      </c>
      <c r="V4" s="129">
        <v>20049</v>
      </c>
      <c r="W4" s="129">
        <v>20425</v>
      </c>
      <c r="X4" s="129">
        <v>20320</v>
      </c>
      <c r="Y4" s="129">
        <v>21249</v>
      </c>
      <c r="Z4" s="127"/>
      <c r="AA4" s="127" t="str">
        <f>TEXT(Y4,"###,###")</f>
        <v>21,249</v>
      </c>
      <c r="AB4" s="127"/>
      <c r="AC4" s="127">
        <f t="shared" ref="AC4:AC9" si="0">Y4/X4-1</f>
        <v>4.5718503937007826E-2</v>
      </c>
      <c r="AD4" s="127"/>
      <c r="AE4" s="127">
        <f>Y4/T4-1</f>
        <v>6.8594417902941851E-2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10370</v>
      </c>
      <c r="U5" s="129">
        <v>10366</v>
      </c>
      <c r="V5" s="129">
        <v>10243</v>
      </c>
      <c r="W5" s="129">
        <v>10486</v>
      </c>
      <c r="X5" s="129">
        <v>10368</v>
      </c>
      <c r="Y5" s="129">
        <v>10748</v>
      </c>
      <c r="Z5" s="127"/>
      <c r="AA5" s="127" t="str">
        <f>TEXT(Y5,"###,###")</f>
        <v>10,748</v>
      </c>
      <c r="AB5" s="127"/>
      <c r="AC5" s="127">
        <f t="shared" si="0"/>
        <v>3.6651234567901314E-2</v>
      </c>
      <c r="AD5" s="127"/>
      <c r="AE5" s="127">
        <f t="shared" ref="AE5:AE9" si="1">Y5/T5-1</f>
        <v>3.6451301832208349E-2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9512</v>
      </c>
      <c r="U6" s="129">
        <v>9594</v>
      </c>
      <c r="V6" s="129">
        <v>9806</v>
      </c>
      <c r="W6" s="129">
        <v>9939</v>
      </c>
      <c r="X6" s="129">
        <v>9949</v>
      </c>
      <c r="Y6" s="129">
        <v>10501</v>
      </c>
      <c r="Z6" s="127"/>
      <c r="AA6" s="127" t="str">
        <f>TEXT(Y6,"###,###")</f>
        <v>10,501</v>
      </c>
      <c r="AB6" s="127"/>
      <c r="AC6" s="127">
        <f t="shared" si="0"/>
        <v>5.5482963111870509E-2</v>
      </c>
      <c r="AD6" s="127"/>
      <c r="AE6" s="127">
        <f t="shared" si="1"/>
        <v>0.10397392767031111</v>
      </c>
      <c r="AF6" s="127"/>
    </row>
    <row r="7" spans="1:32" ht="16.5" customHeight="1" thickBot="1" x14ac:dyDescent="0.3">
      <c r="A7" s="46" t="str">
        <f>"QUICK STATS for "&amp;'Table 8.48'!Y2&amp;"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14148</v>
      </c>
      <c r="U7" s="129">
        <v>14275</v>
      </c>
      <c r="V7" s="129">
        <v>14379</v>
      </c>
      <c r="W7" s="129">
        <v>14541</v>
      </c>
      <c r="X7" s="129">
        <v>14562</v>
      </c>
      <c r="Y7" s="129">
        <v>14912</v>
      </c>
      <c r="Z7" s="127"/>
      <c r="AA7" s="127" t="str">
        <f>TEXT(Y7,"###,###")</f>
        <v>14,912</v>
      </c>
      <c r="AB7" s="127"/>
      <c r="AC7" s="127">
        <f t="shared" si="0"/>
        <v>2.4035160005493772E-2</v>
      </c>
      <c r="AD7" s="127"/>
      <c r="AE7" s="127">
        <f t="shared" si="1"/>
        <v>5.4000565450947224E-2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21,249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8.48'!AA7</f>
        <v>14,912</v>
      </c>
      <c r="P8" s="51"/>
      <c r="S8" s="127" t="s">
        <v>96</v>
      </c>
      <c r="T8" s="127">
        <v>30385.32</v>
      </c>
      <c r="U8" s="127">
        <v>31826</v>
      </c>
      <c r="V8" s="127">
        <v>31916.34</v>
      </c>
      <c r="W8" s="127">
        <v>33659.589999999997</v>
      </c>
      <c r="X8" s="127">
        <v>33835.660000000003</v>
      </c>
      <c r="Y8" s="127">
        <v>35071.14</v>
      </c>
      <c r="Z8" s="127"/>
      <c r="AA8" s="127" t="str">
        <f>TEXT(Y8,"$###,###")</f>
        <v>$35,071</v>
      </c>
      <c r="AB8" s="127"/>
      <c r="AC8" s="127">
        <f t="shared" si="0"/>
        <v>3.6514139224711251E-2</v>
      </c>
      <c r="AD8" s="127"/>
      <c r="AE8" s="127">
        <f t="shared" si="1"/>
        <v>0.15421328457294514</v>
      </c>
      <c r="AF8" s="127"/>
    </row>
    <row r="9" spans="1:32" x14ac:dyDescent="0.25">
      <c r="A9" s="55" t="s">
        <v>17</v>
      </c>
      <c r="B9" s="56"/>
      <c r="C9" s="57"/>
      <c r="D9" s="58">
        <f>'Table 8.48'!AC104</f>
        <v>72.158689820697447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52.353809012875544</v>
      </c>
      <c r="P9" s="59" t="s">
        <v>97</v>
      </c>
      <c r="S9" s="127" t="s">
        <v>9</v>
      </c>
      <c r="T9" s="127">
        <v>512930366</v>
      </c>
      <c r="U9" s="127">
        <v>534028054</v>
      </c>
      <c r="V9" s="127">
        <v>576714255</v>
      </c>
      <c r="W9" s="127">
        <v>611254715</v>
      </c>
      <c r="X9" s="127">
        <v>598252061</v>
      </c>
      <c r="Y9" s="127">
        <v>628669468</v>
      </c>
      <c r="Z9" s="127"/>
      <c r="AA9" s="127" t="str">
        <f>TEXT(Y9/1000000,"$#,###.0")&amp;" mil"</f>
        <v>$628.7 mil</v>
      </c>
      <c r="AB9" s="127"/>
      <c r="AC9" s="127">
        <f t="shared" si="0"/>
        <v>5.0843798096000148E-2</v>
      </c>
      <c r="AD9" s="127"/>
      <c r="AE9" s="127">
        <f t="shared" si="1"/>
        <v>0.22564291309670681</v>
      </c>
      <c r="AF9" s="127"/>
    </row>
    <row r="10" spans="1:32" x14ac:dyDescent="0.25">
      <c r="A10" s="55" t="s">
        <v>20</v>
      </c>
      <c r="B10" s="56"/>
      <c r="C10" s="57"/>
      <c r="D10" s="58">
        <f>'Table 8.48'!AC105</f>
        <v>14.339498329333145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47.646190987124463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87.251877682403432</v>
      </c>
      <c r="P11" s="59" t="s">
        <v>97</v>
      </c>
      <c r="S11" s="127" t="s">
        <v>32</v>
      </c>
      <c r="T11" s="129">
        <v>16279</v>
      </c>
      <c r="U11" s="129">
        <v>16396</v>
      </c>
      <c r="V11" s="129">
        <v>16558</v>
      </c>
      <c r="W11" s="129">
        <v>16968</v>
      </c>
      <c r="X11" s="129">
        <v>16906</v>
      </c>
      <c r="Y11" s="129">
        <v>17852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8.48'!AC108</f>
        <v>16.188997129276672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22.780311158798284</v>
      </c>
      <c r="P12" s="59" t="s">
        <v>97</v>
      </c>
      <c r="S12" s="127" t="s">
        <v>33</v>
      </c>
      <c r="T12" s="129">
        <v>3606</v>
      </c>
      <c r="U12" s="129">
        <v>3565</v>
      </c>
      <c r="V12" s="129">
        <v>3488</v>
      </c>
      <c r="W12" s="129">
        <v>3460</v>
      </c>
      <c r="X12" s="129">
        <v>3413</v>
      </c>
      <c r="Y12" s="129">
        <v>3397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8.48'!AC109</f>
        <v>18.245564497152809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8.48'!AA118</f>
        <v>43.0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8.48'!AC110</f>
        <v>25.064708927478939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16.02736051502146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8.48'!AC111</f>
        <v>26.998917596122169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83.972639484978544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2151</v>
      </c>
      <c r="Z15" s="127"/>
      <c r="AA15" s="130">
        <f t="shared" ref="AA15:AA34" si="2">IF(Y15="np",0,Y15/$Y$34)</f>
        <v>0.1012282930961457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33</v>
      </c>
      <c r="Z16" s="127"/>
      <c r="AA16" s="130">
        <f t="shared" si="2"/>
        <v>1.5530142594945644E-3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2270</v>
      </c>
      <c r="Z17" s="127"/>
      <c r="AA17" s="130">
        <f t="shared" si="2"/>
        <v>0.10682855663795943</v>
      </c>
      <c r="AB17" s="127"/>
      <c r="AC17" s="127"/>
      <c r="AD17" s="127"/>
      <c r="AE17" s="127"/>
      <c r="AF17" s="127"/>
    </row>
    <row r="18" spans="1:32" x14ac:dyDescent="0.25">
      <c r="A18" s="85" t="str">
        <f>'Table 8.48'!$S$1&amp;" ("&amp;'Table 8.48'!$T$2&amp;" to "&amp;'Table 8.48'!$Y$2&amp;")"</f>
        <v>Moira (2011-12 to 2016-17)</v>
      </c>
      <c r="B18" s="85"/>
      <c r="C18" s="85"/>
      <c r="D18" s="85"/>
      <c r="E18" s="85"/>
      <c r="F18" s="85"/>
      <c r="G18" s="85" t="str">
        <f>'Table 8.48'!$S$1&amp;" ("&amp;'Table 8.48'!$T$2&amp;" to "&amp;'Table 8.48'!$Y$2&amp;")"</f>
        <v>Moira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158</v>
      </c>
      <c r="Z18" s="127"/>
      <c r="AA18" s="130">
        <f t="shared" si="2"/>
        <v>7.4356440303073087E-3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1308</v>
      </c>
      <c r="Z19" s="127"/>
      <c r="AA19" s="130">
        <f t="shared" si="2"/>
        <v>6.1555837921784554E-2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487</v>
      </c>
      <c r="Z20" s="127"/>
      <c r="AA20" s="130">
        <f t="shared" si="2"/>
        <v>2.291872558708645E-2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1758</v>
      </c>
      <c r="Z21" s="127"/>
      <c r="AA21" s="130">
        <f t="shared" si="2"/>
        <v>8.2733305096710438E-2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1675</v>
      </c>
      <c r="Z22" s="127"/>
      <c r="AA22" s="130">
        <f t="shared" si="2"/>
        <v>7.8827238928890778E-2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866</v>
      </c>
      <c r="Z23" s="127"/>
      <c r="AA23" s="130">
        <f t="shared" si="2"/>
        <v>4.0754859052190694E-2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74</v>
      </c>
      <c r="Z24" s="127"/>
      <c r="AA24" s="130">
        <f t="shared" si="2"/>
        <v>3.4825168243211445E-3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598</v>
      </c>
      <c r="Z25" s="127"/>
      <c r="AA25" s="130">
        <f t="shared" si="2"/>
        <v>2.8142500823568169E-2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324</v>
      </c>
      <c r="Z26" s="127"/>
      <c r="AA26" s="130">
        <f t="shared" si="2"/>
        <v>1.5247776365946633E-2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648</v>
      </c>
      <c r="Z27" s="127"/>
      <c r="AA27" s="130">
        <f t="shared" si="2"/>
        <v>3.0495552731893267E-2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1126</v>
      </c>
      <c r="Z28" s="127"/>
      <c r="AA28" s="130">
        <f t="shared" si="2"/>
        <v>5.2990728975481197E-2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644</v>
      </c>
      <c r="Z29" s="127"/>
      <c r="AA29" s="130">
        <f t="shared" si="2"/>
        <v>3.0307308579227258E-2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1321</v>
      </c>
      <c r="Z30" s="127"/>
      <c r="AA30" s="130">
        <f t="shared" si="2"/>
        <v>6.2167631417949079E-2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8.48'!Y2&amp;")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2080</v>
      </c>
      <c r="Z31" s="127"/>
      <c r="AA31" s="130">
        <f t="shared" si="2"/>
        <v>9.7886959386324066E-2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285</v>
      </c>
      <c r="Z32" s="127"/>
      <c r="AA32" s="130">
        <f t="shared" si="2"/>
        <v>1.3412395877453057E-2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543</v>
      </c>
      <c r="Z33" s="127"/>
      <c r="AA33" s="130">
        <f t="shared" si="2"/>
        <v>2.5554143724410561E-2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21249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12145</v>
      </c>
      <c r="U37" s="127">
        <v>12241</v>
      </c>
      <c r="V37" s="127">
        <v>12270</v>
      </c>
      <c r="W37" s="127">
        <v>12335</v>
      </c>
      <c r="X37" s="127">
        <v>12468</v>
      </c>
      <c r="Y37" s="127">
        <v>12522</v>
      </c>
      <c r="Z37" s="127"/>
      <c r="AA37" s="127" t="str">
        <f>TEXT(Y37,"###,###")</f>
        <v>12,522</v>
      </c>
      <c r="AB37" s="127"/>
      <c r="AC37" s="127">
        <f>Y37/X37-1</f>
        <v>4.3310875842155205E-3</v>
      </c>
      <c r="AD37" s="127"/>
      <c r="AE37" s="127">
        <f>Y37/T37-1</f>
        <v>3.1041580897488652E-2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2005</v>
      </c>
      <c r="U38" s="127">
        <v>2031</v>
      </c>
      <c r="V38" s="127">
        <v>2111</v>
      </c>
      <c r="W38" s="127">
        <v>2203</v>
      </c>
      <c r="X38" s="127">
        <v>2093</v>
      </c>
      <c r="Y38" s="127">
        <v>2390</v>
      </c>
      <c r="Z38" s="127"/>
      <c r="AA38" s="127" t="str">
        <f>TEXT(Y38,"###,###")</f>
        <v>2,390</v>
      </c>
      <c r="AB38" s="127"/>
      <c r="AC38" s="127">
        <f>Y38/X38-1</f>
        <v>0.14190157668418535</v>
      </c>
      <c r="AD38" s="127"/>
      <c r="AE38" s="127">
        <f>Y38/T38-1</f>
        <v>0.1920199501246882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14150</v>
      </c>
      <c r="U40" s="127">
        <v>14272</v>
      </c>
      <c r="V40" s="127">
        <v>14381</v>
      </c>
      <c r="W40" s="127">
        <v>14538</v>
      </c>
      <c r="X40" s="127">
        <v>14561</v>
      </c>
      <c r="Y40" s="127">
        <v>14912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83.972639484978544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16.02736051502146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6</v>
      </c>
      <c r="Y44" s="129">
        <v>0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316</v>
      </c>
      <c r="Y45" s="129">
        <v>331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794</v>
      </c>
      <c r="Y46" s="129">
        <v>748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943</v>
      </c>
      <c r="Y47" s="129">
        <v>1034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1154</v>
      </c>
      <c r="Y48" s="129">
        <v>1163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8.48'!S1&amp;" ("&amp;'Table 8.48'!Y2&amp;") *"</f>
        <v>Number of jobs by age and sex of job holders in Moira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909</v>
      </c>
      <c r="Y49" s="129">
        <v>926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765</v>
      </c>
      <c r="Y50" s="129">
        <v>818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930</v>
      </c>
      <c r="Y51" s="129">
        <v>931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979</v>
      </c>
      <c r="Y52" s="129">
        <v>1017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959</v>
      </c>
      <c r="Y53" s="129">
        <v>963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931</v>
      </c>
      <c r="Y54" s="129">
        <v>990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835</v>
      </c>
      <c r="Y55" s="129">
        <v>881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491</v>
      </c>
      <c r="Y56" s="129">
        <v>543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169</v>
      </c>
      <c r="Y57" s="129">
        <v>214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88</v>
      </c>
      <c r="Y58" s="129">
        <v>95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64</v>
      </c>
      <c r="Y59" s="129">
        <v>58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31</v>
      </c>
      <c r="Y60" s="129">
        <v>35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10368</v>
      </c>
      <c r="Y61" s="129">
        <v>10748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7</v>
      </c>
      <c r="Y63" s="129">
        <v>8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8.48'!S1&amp;" ("&amp;'Table 8.48'!Y2&amp;") *"</f>
        <v>Number of employed persons per occupation of main job by sex in Moira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296</v>
      </c>
      <c r="Y64" s="129">
        <v>307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773</v>
      </c>
      <c r="Y65" s="129">
        <v>757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954</v>
      </c>
      <c r="Y66" s="129">
        <v>1045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950</v>
      </c>
      <c r="Y67" s="129">
        <v>1105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904</v>
      </c>
      <c r="Y68" s="129">
        <v>908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773</v>
      </c>
      <c r="Y69" s="129">
        <v>885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926</v>
      </c>
      <c r="Y70" s="129">
        <v>911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1017</v>
      </c>
      <c r="Y71" s="129">
        <v>1020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1046</v>
      </c>
      <c r="Y72" s="129">
        <v>1085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921</v>
      </c>
      <c r="Y73" s="129">
        <v>1025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741</v>
      </c>
      <c r="Y74" s="129">
        <v>755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342</v>
      </c>
      <c r="Y75" s="129">
        <v>383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120</v>
      </c>
      <c r="Y76" s="129">
        <v>138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81</v>
      </c>
      <c r="Y77" s="129">
        <v>84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49</v>
      </c>
      <c r="Y78" s="129">
        <v>54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31</v>
      </c>
      <c r="Y79" s="129">
        <v>33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9953</v>
      </c>
      <c r="Y80" s="129">
        <v>10501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8.48'!S1</f>
        <v>Moira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777</v>
      </c>
      <c r="Y83" s="129">
        <v>801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477</v>
      </c>
      <c r="Y84" s="129">
        <v>492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8.48'!AA4</f>
        <v>21,249</v>
      </c>
      <c r="D85" s="99">
        <f>'Table 8.48'!AC4</f>
        <v>4.5718503937007826E-2</v>
      </c>
      <c r="E85" s="100">
        <f>'Table 8.48'!AC4</f>
        <v>4.5718503937007826E-2</v>
      </c>
      <c r="F85" s="99">
        <f>'Table 8.48'!AE4</f>
        <v>6.8594417902941851E-2</v>
      </c>
      <c r="G85" s="100">
        <f>'Table 8.48'!AE4</f>
        <v>6.8594417902941851E-2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1241</v>
      </c>
      <c r="Y85" s="129">
        <v>1295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8.48'!AA5</f>
        <v>10,748</v>
      </c>
      <c r="D86" s="99">
        <f>'Table 8.48'!AC5</f>
        <v>3.6651234567901314E-2</v>
      </c>
      <c r="E86" s="100">
        <f>'Table 8.48'!AC5</f>
        <v>3.6651234567901314E-2</v>
      </c>
      <c r="F86" s="99">
        <f>'Table 8.48'!AE5</f>
        <v>3.6451301832208349E-2</v>
      </c>
      <c r="G86" s="100">
        <f>'Table 8.48'!AE5</f>
        <v>3.6451301832208349E-2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265</v>
      </c>
      <c r="Y86" s="129">
        <v>272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8.48'!AA6</f>
        <v>10,501</v>
      </c>
      <c r="D87" s="99">
        <f>'Table 8.48'!AC6</f>
        <v>5.5482963111870509E-2</v>
      </c>
      <c r="E87" s="100">
        <f>'Table 8.48'!AC6</f>
        <v>5.5482963111870509E-2</v>
      </c>
      <c r="F87" s="99">
        <f>'Table 8.48'!AE6</f>
        <v>0.10397392767031111</v>
      </c>
      <c r="G87" s="100">
        <f>'Table 8.48'!AE6</f>
        <v>0.10397392767031111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192</v>
      </c>
      <c r="Y87" s="129">
        <v>213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8.48'!AA7</f>
        <v>14,912</v>
      </c>
      <c r="D88" s="99">
        <f>'Table 8.48'!AC7</f>
        <v>2.4035160005493772E-2</v>
      </c>
      <c r="E88" s="100">
        <f>'Table 8.48'!AC7</f>
        <v>2.4035160005493772E-2</v>
      </c>
      <c r="F88" s="99">
        <f>'Table 8.48'!AE7</f>
        <v>5.4000565450947224E-2</v>
      </c>
      <c r="G88" s="100">
        <f>'Table 8.48'!AE7</f>
        <v>5.4000565450947224E-2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308</v>
      </c>
      <c r="Y88" s="129">
        <v>318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8.48'!AA37</f>
        <v>12,522</v>
      </c>
      <c r="D89" s="99">
        <f>'Table 8.48'!AC37</f>
        <v>4.3310875842155205E-3</v>
      </c>
      <c r="E89" s="100">
        <f>'Table 8.48'!AC37</f>
        <v>4.3310875842155205E-3</v>
      </c>
      <c r="F89" s="99">
        <f>'Table 8.48'!AE37</f>
        <v>3.1041580897488652E-2</v>
      </c>
      <c r="G89" s="100">
        <f>'Table 8.48'!AE37</f>
        <v>3.1041580897488652E-2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745</v>
      </c>
      <c r="Y89" s="129">
        <v>820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8.48'!AA38</f>
        <v>2,390</v>
      </c>
      <c r="D90" s="99">
        <f>'Table 8.48'!AC38</f>
        <v>0.14190157668418535</v>
      </c>
      <c r="E90" s="100">
        <f>'Table 8.48'!AC38</f>
        <v>0.14190157668418535</v>
      </c>
      <c r="F90" s="99">
        <f>'Table 8.48'!AE38</f>
        <v>0.1920199501246882</v>
      </c>
      <c r="G90" s="100">
        <f>'Table 8.48'!AE38</f>
        <v>0.1920199501246882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1489</v>
      </c>
      <c r="Y90" s="129">
        <v>1543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8.48'!AA114</f>
        <v>963</v>
      </c>
      <c r="D91" s="99">
        <f>'Table 8.48'!AC114</f>
        <v>9.1836734693877542E-2</v>
      </c>
      <c r="E91" s="100">
        <f>'Table 8.48'!AC114</f>
        <v>9.1836734693877542E-2</v>
      </c>
      <c r="F91" s="99">
        <f>'Table 8.48'!AE114</f>
        <v>0.125</v>
      </c>
      <c r="G91" s="100">
        <f>'Table 8.48'!AE114</f>
        <v>0.125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7683</v>
      </c>
      <c r="Y91" s="129">
        <v>7807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8.48'!AA115</f>
        <v>1,427</v>
      </c>
      <c r="D92" s="99">
        <f>'Table 8.48'!AC115</f>
        <v>0.18227009113504566</v>
      </c>
      <c r="E92" s="100">
        <f>'Table 8.48'!AC115</f>
        <v>0.18227009113504566</v>
      </c>
      <c r="F92" s="99">
        <f>'Table 8.48'!AE115</f>
        <v>0.24846894138232711</v>
      </c>
      <c r="G92" s="100">
        <f>'Table 8.48'!AE115</f>
        <v>0.24846894138232711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8.48'!AA8</f>
        <v>$35,071</v>
      </c>
      <c r="D93" s="99">
        <f>'Table 8.48'!AC8</f>
        <v>3.6514139224711251E-2</v>
      </c>
      <c r="E93" s="100">
        <f>'Table 8.48'!AC8</f>
        <v>3.6514139224711251E-2</v>
      </c>
      <c r="F93" s="99">
        <f>'Table 8.48'!AE8</f>
        <v>0.15421328457294514</v>
      </c>
      <c r="G93" s="100">
        <f>'Table 8.48'!AE8</f>
        <v>0.15421328457294514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415</v>
      </c>
      <c r="Y93" s="129">
        <v>461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8.48'!AA9</f>
        <v>$628.7 mil</v>
      </c>
      <c r="D94" s="99">
        <f>'Table 8.48'!AC9</f>
        <v>5.0843798096000148E-2</v>
      </c>
      <c r="E94" s="100">
        <f>'Table 8.48'!AC9</f>
        <v>5.0843798096000148E-2</v>
      </c>
      <c r="F94" s="99">
        <f>'Table 8.48'!AE9</f>
        <v>0.22564291309670681</v>
      </c>
      <c r="G94" s="100">
        <f>'Table 8.48'!AE9</f>
        <v>0.22564291309670681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1101</v>
      </c>
      <c r="Y94" s="129">
        <v>1160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219</v>
      </c>
      <c r="Y95" s="129">
        <v>224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1002</v>
      </c>
      <c r="Y96" s="129">
        <v>1041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949</v>
      </c>
      <c r="Y97" s="129">
        <v>998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680</v>
      </c>
      <c r="Y98" s="129">
        <v>713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61</v>
      </c>
      <c r="Y99" s="129">
        <v>67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850</v>
      </c>
      <c r="Y100" s="129">
        <v>883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6879</v>
      </c>
      <c r="Y101" s="129">
        <v>7105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14367</v>
      </c>
      <c r="Y104" s="127">
        <v>15333</v>
      </c>
      <c r="Z104" s="127"/>
      <c r="AA104" s="127" t="str">
        <f>TEXT(Y104,"###,###")</f>
        <v>15,333</v>
      </c>
      <c r="AB104" s="127"/>
      <c r="AC104" s="127">
        <f>Y104/($Y$4)*100</f>
        <v>72.158689820697447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2715</v>
      </c>
      <c r="Y105" s="127">
        <v>3047</v>
      </c>
      <c r="Z105" s="127"/>
      <c r="AA105" s="127" t="str">
        <f>TEXT(Y105,"###,###")</f>
        <v>3,047</v>
      </c>
      <c r="AB105" s="127"/>
      <c r="AC105" s="127">
        <f>Y105/($Y$4)*100</f>
        <v>14.339498329333145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17082</v>
      </c>
      <c r="Y106" s="127">
        <v>18380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3234</v>
      </c>
      <c r="Y108" s="127">
        <v>3440</v>
      </c>
      <c r="Z108" s="127"/>
      <c r="AA108" s="127" t="str">
        <f>TEXT(Y108,"###,###")</f>
        <v>3,440</v>
      </c>
      <c r="AB108" s="127"/>
      <c r="AC108" s="127">
        <f>Y108/($Y$4)*100</f>
        <v>16.188997129276672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3799</v>
      </c>
      <c r="Y109" s="127">
        <v>3877</v>
      </c>
      <c r="Z109" s="127"/>
      <c r="AA109" s="127" t="str">
        <f>TEXT(Y109,"###,###")</f>
        <v>3,877</v>
      </c>
      <c r="AB109" s="127"/>
      <c r="AC109" s="127">
        <f t="shared" ref="AC109:AC111" si="3">Y109/($Y$4)*100</f>
        <v>18.245564497152809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4808</v>
      </c>
      <c r="Y110" s="127">
        <v>5326</v>
      </c>
      <c r="Z110" s="127"/>
      <c r="AA110" s="127" t="str">
        <f>TEXT(Y110,"###,###")</f>
        <v>5,326</v>
      </c>
      <c r="AB110" s="127"/>
      <c r="AC110" s="127">
        <f t="shared" si="3"/>
        <v>25.064708927478939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5234</v>
      </c>
      <c r="Y111" s="127">
        <v>5737</v>
      </c>
      <c r="Z111" s="127"/>
      <c r="AA111" s="127" t="str">
        <f>TEXT(Y111,"###,###")</f>
        <v>5,737</v>
      </c>
      <c r="AB111" s="127"/>
      <c r="AC111" s="127">
        <f t="shared" si="3"/>
        <v>26.998917596122169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20320</v>
      </c>
      <c r="Y112" s="127">
        <v>21249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856</v>
      </c>
      <c r="U114" s="127">
        <v>828</v>
      </c>
      <c r="V114" s="127">
        <v>867</v>
      </c>
      <c r="W114" s="127">
        <v>967</v>
      </c>
      <c r="X114" s="127">
        <v>882</v>
      </c>
      <c r="Y114" s="127">
        <v>963</v>
      </c>
      <c r="Z114" s="127"/>
      <c r="AA114" s="127" t="str">
        <f>TEXT(Y114,"###,###")</f>
        <v>963</v>
      </c>
      <c r="AB114" s="127"/>
      <c r="AC114" s="127">
        <f>Y114/X114-1</f>
        <v>9.1836734693877542E-2</v>
      </c>
      <c r="AD114" s="127"/>
      <c r="AE114" s="127">
        <f>Y114/T114-1</f>
        <v>0.125</v>
      </c>
      <c r="AF114" s="127"/>
    </row>
    <row r="115" spans="19:32" x14ac:dyDescent="0.25">
      <c r="S115" s="127" t="s">
        <v>104</v>
      </c>
      <c r="T115" s="127">
        <v>1143</v>
      </c>
      <c r="U115" s="127">
        <v>1208</v>
      </c>
      <c r="V115" s="127">
        <v>1243</v>
      </c>
      <c r="W115" s="127">
        <v>1238</v>
      </c>
      <c r="X115" s="127">
        <v>1207</v>
      </c>
      <c r="Y115" s="127">
        <v>1427</v>
      </c>
      <c r="Z115" s="127"/>
      <c r="AA115" s="127" t="str">
        <f>TEXT(Y115,"###,###")</f>
        <v>1,427</v>
      </c>
      <c r="AB115" s="127"/>
      <c r="AC115" s="127">
        <f>Y115/X115-1</f>
        <v>0.18227009113504566</v>
      </c>
      <c r="AD115" s="127"/>
      <c r="AE115" s="127">
        <f>Y115/T115-1</f>
        <v>0.24846894138232711</v>
      </c>
      <c r="AF115" s="127"/>
    </row>
    <row r="116" spans="19:32" x14ac:dyDescent="0.25">
      <c r="S116" s="127" t="s">
        <v>56</v>
      </c>
      <c r="T116" s="127">
        <v>1999</v>
      </c>
      <c r="U116" s="127">
        <v>2036</v>
      </c>
      <c r="V116" s="127">
        <v>2110</v>
      </c>
      <c r="W116" s="127">
        <v>2205</v>
      </c>
      <c r="X116" s="127">
        <v>2089</v>
      </c>
      <c r="Y116" s="127">
        <v>2390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41.68</v>
      </c>
      <c r="V118" s="127">
        <v>44.87</v>
      </c>
      <c r="W118" s="127">
        <v>39.729999999999997</v>
      </c>
      <c r="X118" s="127">
        <v>42.76</v>
      </c>
      <c r="Y118" s="127">
        <v>43.03</v>
      </c>
      <c r="Z118" s="127"/>
      <c r="AA118" s="127" t="str">
        <f>TEXT(Y118,"##.0")</f>
        <v>43.0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10712</v>
      </c>
      <c r="V120" s="127">
        <v>10888</v>
      </c>
      <c r="W120" s="127">
        <v>11084</v>
      </c>
      <c r="X120" s="127">
        <v>11148</v>
      </c>
      <c r="Y120" s="127">
        <v>11515</v>
      </c>
      <c r="Z120" s="127"/>
      <c r="AA120" s="127" t="str">
        <f>TEXT(Y120,"###,###")</f>
        <v>11,515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2086</v>
      </c>
      <c r="V121" s="127">
        <v>2081</v>
      </c>
      <c r="W121" s="127">
        <v>2031</v>
      </c>
      <c r="X121" s="127">
        <v>2005</v>
      </c>
      <c r="Y121" s="127">
        <v>1901</v>
      </c>
      <c r="Z121" s="127"/>
      <c r="AA121" s="127" t="str">
        <f t="shared" ref="AA121:AA128" si="4">TEXT(Y121,"###,###")</f>
        <v>1,901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1483</v>
      </c>
      <c r="V122" s="127">
        <v>1411</v>
      </c>
      <c r="W122" s="127">
        <v>1426</v>
      </c>
      <c r="X122" s="127">
        <v>1411</v>
      </c>
      <c r="Y122" s="127">
        <v>1496</v>
      </c>
      <c r="Z122" s="127"/>
      <c r="AA122" s="127" t="str">
        <f t="shared" si="4"/>
        <v>1,496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12195</v>
      </c>
      <c r="V124" s="127">
        <v>12299</v>
      </c>
      <c r="W124" s="127">
        <v>12510</v>
      </c>
      <c r="X124" s="127">
        <v>12559</v>
      </c>
      <c r="Y124" s="127">
        <v>13011</v>
      </c>
      <c r="Z124" s="127"/>
      <c r="AA124" s="127" t="str">
        <f t="shared" si="4"/>
        <v>13,011</v>
      </c>
      <c r="AB124" s="127"/>
      <c r="AC124" s="127">
        <f>Y124/$Y$7*100</f>
        <v>87.251877682403432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3569</v>
      </c>
      <c r="V125" s="127">
        <v>3492</v>
      </c>
      <c r="W125" s="127">
        <v>3457</v>
      </c>
      <c r="X125" s="127">
        <v>3416</v>
      </c>
      <c r="Y125" s="127">
        <v>3397</v>
      </c>
      <c r="Z125" s="127"/>
      <c r="AA125" s="127" t="str">
        <f t="shared" si="4"/>
        <v>3,397</v>
      </c>
      <c r="AB125" s="127"/>
      <c r="AC125" s="127">
        <f>Y125/$Y$7*100</f>
        <v>22.780311158798284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7616</v>
      </c>
      <c r="V127" s="127">
        <v>7597</v>
      </c>
      <c r="W127" s="127">
        <v>7676</v>
      </c>
      <c r="X127" s="127">
        <v>7680</v>
      </c>
      <c r="Y127" s="127">
        <v>7807</v>
      </c>
      <c r="Z127" s="127"/>
      <c r="AA127" s="127" t="str">
        <f t="shared" si="4"/>
        <v>7,807</v>
      </c>
      <c r="AB127" s="127"/>
      <c r="AC127" s="127">
        <f>Y127/$Y$7*100</f>
        <v>52.353809012875544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6662</v>
      </c>
      <c r="V128" s="127">
        <v>6777</v>
      </c>
      <c r="W128" s="127">
        <v>6863</v>
      </c>
      <c r="X128" s="127">
        <v>6879</v>
      </c>
      <c r="Y128" s="127">
        <v>7105</v>
      </c>
      <c r="Z128" s="127"/>
      <c r="AA128" s="127" t="str">
        <f t="shared" si="4"/>
        <v>7,105</v>
      </c>
      <c r="AB128" s="127"/>
      <c r="AC128" s="127">
        <f>Y128/$Y$7*100</f>
        <v>47.646190987124463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A26E0927-D7CC-482B-ABDB-3B80ECA6E0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6EFF6F3E-CF98-41A2-A578-6ABB12E0591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6255A79D-FEDD-426E-A150-AE6E358D3E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FDA15DCE-89BB-401A-BFD1-584CE411F4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Banyule</v>
      </c>
      <c r="T1" s="127"/>
      <c r="U1" s="127"/>
      <c r="V1" s="127"/>
      <c r="W1" s="127"/>
      <c r="X1" s="127"/>
      <c r="Y1" s="127" t="str">
        <f>Y3</f>
        <v>8.4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116</v>
      </c>
      <c r="V3" s="127"/>
      <c r="W3" s="127"/>
      <c r="X3" s="127"/>
      <c r="Y3" s="127" t="s">
        <v>219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8.4'!$Y$3&amp;" "&amp;'Table 8.4'!$U$3&amp;", "&amp;'State data for spotlight'!$C$3&amp;", "&amp;'Table 8.4'!$Y$2</f>
        <v>Table 8.4 Banyule,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94540</v>
      </c>
      <c r="U4" s="129">
        <v>94512</v>
      </c>
      <c r="V4" s="129">
        <v>94180</v>
      </c>
      <c r="W4" s="129">
        <v>94259</v>
      </c>
      <c r="X4" s="129">
        <v>95099</v>
      </c>
      <c r="Y4" s="129">
        <v>98329</v>
      </c>
      <c r="Z4" s="127"/>
      <c r="AA4" s="127" t="str">
        <f>TEXT(Y4,"###,###")</f>
        <v>98,329</v>
      </c>
      <c r="AB4" s="127"/>
      <c r="AC4" s="127">
        <f t="shared" ref="AC4:AC9" si="0">Y4/X4-1</f>
        <v>3.3964605306049389E-2</v>
      </c>
      <c r="AD4" s="127"/>
      <c r="AE4" s="127">
        <f>Y4/T4-1</f>
        <v>4.0078273746562365E-2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46956</v>
      </c>
      <c r="U5" s="129">
        <v>47108</v>
      </c>
      <c r="V5" s="129">
        <v>46874</v>
      </c>
      <c r="W5" s="129">
        <v>46515</v>
      </c>
      <c r="X5" s="129">
        <v>46921</v>
      </c>
      <c r="Y5" s="129">
        <v>48749</v>
      </c>
      <c r="Z5" s="127"/>
      <c r="AA5" s="127" t="str">
        <f>TEXT(Y5,"###,###")</f>
        <v>48,749</v>
      </c>
      <c r="AB5" s="127"/>
      <c r="AC5" s="127">
        <f t="shared" si="0"/>
        <v>3.8959101468425628E-2</v>
      </c>
      <c r="AD5" s="127"/>
      <c r="AE5" s="127">
        <f t="shared" ref="AE5:AE9" si="1">Y5/T5-1</f>
        <v>3.8184683533520669E-2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47584</v>
      </c>
      <c r="U6" s="129">
        <v>47403</v>
      </c>
      <c r="V6" s="129">
        <v>47306</v>
      </c>
      <c r="W6" s="129">
        <v>47744</v>
      </c>
      <c r="X6" s="129">
        <v>48178</v>
      </c>
      <c r="Y6" s="129">
        <v>49580</v>
      </c>
      <c r="Z6" s="127"/>
      <c r="AA6" s="127" t="str">
        <f>TEXT(Y6,"###,###")</f>
        <v>49,580</v>
      </c>
      <c r="AB6" s="127"/>
      <c r="AC6" s="127">
        <f t="shared" si="0"/>
        <v>2.9100419278508927E-2</v>
      </c>
      <c r="AD6" s="127"/>
      <c r="AE6" s="127">
        <f t="shared" si="1"/>
        <v>4.1946872898453336E-2</v>
      </c>
      <c r="AF6" s="127"/>
    </row>
    <row r="7" spans="1:32" ht="16.5" customHeight="1" thickBot="1" x14ac:dyDescent="0.3">
      <c r="A7" s="46" t="str">
        <f>"QUICK STATS for "&amp;'Table 8.4'!Y2&amp;"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69246</v>
      </c>
      <c r="U7" s="129">
        <v>69038</v>
      </c>
      <c r="V7" s="129">
        <v>68948</v>
      </c>
      <c r="W7" s="129">
        <v>68567</v>
      </c>
      <c r="X7" s="129">
        <v>69360</v>
      </c>
      <c r="Y7" s="129">
        <v>70480</v>
      </c>
      <c r="Z7" s="127"/>
      <c r="AA7" s="127" t="str">
        <f>TEXT(Y7,"###,###")</f>
        <v>70,480</v>
      </c>
      <c r="AB7" s="127"/>
      <c r="AC7" s="127">
        <f t="shared" si="0"/>
        <v>1.6147635524798254E-2</v>
      </c>
      <c r="AD7" s="127"/>
      <c r="AE7" s="127">
        <f t="shared" si="1"/>
        <v>1.7820523929179988E-2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98,329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8.4'!AA7</f>
        <v>70,480</v>
      </c>
      <c r="P8" s="51"/>
      <c r="S8" s="127" t="s">
        <v>96</v>
      </c>
      <c r="T8" s="127">
        <v>40602.43</v>
      </c>
      <c r="U8" s="127">
        <v>41460</v>
      </c>
      <c r="V8" s="127">
        <v>42214.5</v>
      </c>
      <c r="W8" s="127">
        <v>44118.98</v>
      </c>
      <c r="X8" s="127">
        <v>46082</v>
      </c>
      <c r="Y8" s="127">
        <v>47073.94</v>
      </c>
      <c r="Z8" s="127"/>
      <c r="AA8" s="127" t="str">
        <f>TEXT(Y8,"$###,###")</f>
        <v>$47,074</v>
      </c>
      <c r="AB8" s="127"/>
      <c r="AC8" s="127">
        <f t="shared" si="0"/>
        <v>2.1525541426153483E-2</v>
      </c>
      <c r="AD8" s="127"/>
      <c r="AE8" s="127">
        <f t="shared" si="1"/>
        <v>0.15938725834882295</v>
      </c>
      <c r="AF8" s="127"/>
    </row>
    <row r="9" spans="1:32" x14ac:dyDescent="0.25">
      <c r="A9" s="55" t="s">
        <v>17</v>
      </c>
      <c r="B9" s="56"/>
      <c r="C9" s="57"/>
      <c r="D9" s="58">
        <f>'Table 8.4'!AC104</f>
        <v>71.933000437307399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50.676787741203178</v>
      </c>
      <c r="P9" s="59" t="s">
        <v>97</v>
      </c>
      <c r="S9" s="127" t="s">
        <v>9</v>
      </c>
      <c r="T9" s="127">
        <v>3843682424</v>
      </c>
      <c r="U9" s="127">
        <v>3938220595</v>
      </c>
      <c r="V9" s="127">
        <v>4025635164</v>
      </c>
      <c r="W9" s="127">
        <v>4152014615</v>
      </c>
      <c r="X9" s="127">
        <v>4344571786</v>
      </c>
      <c r="Y9" s="127">
        <v>4578254522</v>
      </c>
      <c r="Z9" s="127"/>
      <c r="AA9" s="127" t="str">
        <f>TEXT(Y9/1000000,"$#,###.0")&amp;" mil"</f>
        <v>$4,578.3 mil</v>
      </c>
      <c r="AB9" s="127"/>
      <c r="AC9" s="127">
        <f t="shared" si="0"/>
        <v>5.3787288485604545E-2</v>
      </c>
      <c r="AD9" s="127"/>
      <c r="AE9" s="127">
        <f t="shared" si="1"/>
        <v>0.19111154798151975</v>
      </c>
      <c r="AF9" s="127"/>
    </row>
    <row r="10" spans="1:32" x14ac:dyDescent="0.25">
      <c r="A10" s="55" t="s">
        <v>20</v>
      </c>
      <c r="B10" s="56"/>
      <c r="C10" s="57"/>
      <c r="D10" s="58">
        <f>'Table 8.4'!AC105</f>
        <v>21.223647143772435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49.323212258796822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93.63081725312145</v>
      </c>
      <c r="P11" s="59" t="s">
        <v>97</v>
      </c>
      <c r="S11" s="127" t="s">
        <v>32</v>
      </c>
      <c r="T11" s="129">
        <v>85141</v>
      </c>
      <c r="U11" s="129">
        <v>85150</v>
      </c>
      <c r="V11" s="129">
        <v>84960</v>
      </c>
      <c r="W11" s="129">
        <v>85398</v>
      </c>
      <c r="X11" s="129">
        <v>85889</v>
      </c>
      <c r="Y11" s="129">
        <v>88771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8.4'!AC108</f>
        <v>14.589795482512788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13.561293984108966</v>
      </c>
      <c r="P12" s="59" t="s">
        <v>97</v>
      </c>
      <c r="S12" s="127" t="s">
        <v>33</v>
      </c>
      <c r="T12" s="129">
        <v>9396</v>
      </c>
      <c r="U12" s="129">
        <v>9363</v>
      </c>
      <c r="V12" s="129">
        <v>9222</v>
      </c>
      <c r="W12" s="129">
        <v>8860</v>
      </c>
      <c r="X12" s="129">
        <v>9210</v>
      </c>
      <c r="Y12" s="129">
        <v>9558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8.4'!AC109</f>
        <v>12.829378921782993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8.4'!AA118</f>
        <v>41.8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8.4'!AC110</f>
        <v>21.386366178848558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15.644154370034052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8.4'!AC111</f>
        <v>44.351106997935503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84.355845629965955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383</v>
      </c>
      <c r="Z15" s="127"/>
      <c r="AA15" s="130">
        <f t="shared" ref="AA15:AA34" si="2">IF(Y15="np",0,Y15/$Y$34)</f>
        <v>3.8950869021346702E-3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122</v>
      </c>
      <c r="Z16" s="127"/>
      <c r="AA16" s="130">
        <f t="shared" si="2"/>
        <v>1.2407326424554303E-3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4637</v>
      </c>
      <c r="Z17" s="127"/>
      <c r="AA17" s="130">
        <f t="shared" si="2"/>
        <v>4.715801035299861E-2</v>
      </c>
      <c r="AB17" s="127"/>
      <c r="AC17" s="127"/>
      <c r="AD17" s="127"/>
      <c r="AE17" s="127"/>
      <c r="AF17" s="127"/>
    </row>
    <row r="18" spans="1:32" x14ac:dyDescent="0.25">
      <c r="A18" s="85" t="str">
        <f>'Table 8.4'!$S$1&amp;" ("&amp;'Table 8.4'!$T$2&amp;" to "&amp;'Table 8.4'!$Y$2&amp;")"</f>
        <v>Banyule (2011-12 to 2016-17)</v>
      </c>
      <c r="B18" s="85"/>
      <c r="C18" s="85"/>
      <c r="D18" s="85"/>
      <c r="E18" s="85"/>
      <c r="F18" s="85"/>
      <c r="G18" s="85" t="str">
        <f>'Table 8.4'!$S$1&amp;" ("&amp;'Table 8.4'!$T$2&amp;" to "&amp;'Table 8.4'!$Y$2&amp;")"</f>
        <v>Banyule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612</v>
      </c>
      <c r="Z18" s="127"/>
      <c r="AA18" s="130">
        <f t="shared" si="2"/>
        <v>6.2240030916616666E-3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5971</v>
      </c>
      <c r="Z19" s="127"/>
      <c r="AA19" s="130">
        <f t="shared" si="2"/>
        <v>6.0724709902470281E-2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3961</v>
      </c>
      <c r="Z20" s="127"/>
      <c r="AA20" s="130">
        <f t="shared" si="2"/>
        <v>4.0283131121032455E-2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7908</v>
      </c>
      <c r="Z21" s="127"/>
      <c r="AA21" s="130">
        <f t="shared" si="2"/>
        <v>8.0423883086373299E-2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5025</v>
      </c>
      <c r="Z22" s="127"/>
      <c r="AA22" s="130">
        <f t="shared" si="2"/>
        <v>5.1103946953594562E-2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2669</v>
      </c>
      <c r="Z23" s="127"/>
      <c r="AA23" s="130">
        <f t="shared" si="2"/>
        <v>2.7143569038635601E-2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2052</v>
      </c>
      <c r="Z24" s="127"/>
      <c r="AA24" s="130">
        <f t="shared" si="2"/>
        <v>2.0868716248512647E-2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4607</v>
      </c>
      <c r="Z25" s="127"/>
      <c r="AA25" s="130">
        <f t="shared" si="2"/>
        <v>4.6852912162230878E-2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1597</v>
      </c>
      <c r="Z26" s="127"/>
      <c r="AA26" s="130">
        <f t="shared" si="2"/>
        <v>1.6241393688535426E-2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9382</v>
      </c>
      <c r="Z27" s="127"/>
      <c r="AA27" s="130">
        <f t="shared" si="2"/>
        <v>9.5414374192761039E-2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7065</v>
      </c>
      <c r="Z28" s="127"/>
      <c r="AA28" s="130">
        <f t="shared" si="2"/>
        <v>7.1850623925800119E-2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5792</v>
      </c>
      <c r="Z29" s="127"/>
      <c r="AA29" s="130">
        <f t="shared" si="2"/>
        <v>5.8904290697556164E-2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11059</v>
      </c>
      <c r="Z30" s="127"/>
      <c r="AA30" s="130">
        <f t="shared" si="2"/>
        <v>0.11246936305667707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8.4'!Y2&amp;")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13146</v>
      </c>
      <c r="Z31" s="127"/>
      <c r="AA31" s="130">
        <f t="shared" si="2"/>
        <v>0.13369402719441872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2312</v>
      </c>
      <c r="Z32" s="127"/>
      <c r="AA32" s="130">
        <f t="shared" si="2"/>
        <v>2.3512900568499629E-2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2901</v>
      </c>
      <c r="Z33" s="127"/>
      <c r="AA33" s="130">
        <f t="shared" si="2"/>
        <v>2.9502995047239369E-2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98329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59235</v>
      </c>
      <c r="U37" s="127">
        <v>58501</v>
      </c>
      <c r="V37" s="127">
        <v>58552</v>
      </c>
      <c r="W37" s="127">
        <v>58295</v>
      </c>
      <c r="X37" s="127">
        <v>59269</v>
      </c>
      <c r="Y37" s="127">
        <v>59454</v>
      </c>
      <c r="Z37" s="127"/>
      <c r="AA37" s="127" t="str">
        <f>TEXT(Y37,"###,###")</f>
        <v>59,454</v>
      </c>
      <c r="AB37" s="127"/>
      <c r="AC37" s="127">
        <f>Y37/X37-1</f>
        <v>3.1213619261334369E-3</v>
      </c>
      <c r="AD37" s="127"/>
      <c r="AE37" s="127">
        <f>Y37/T37-1</f>
        <v>3.6971385160800008E-3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10011</v>
      </c>
      <c r="U38" s="127">
        <v>10537</v>
      </c>
      <c r="V38" s="127">
        <v>10396</v>
      </c>
      <c r="W38" s="127">
        <v>10272</v>
      </c>
      <c r="X38" s="127">
        <v>10091</v>
      </c>
      <c r="Y38" s="127">
        <v>11026</v>
      </c>
      <c r="Z38" s="127"/>
      <c r="AA38" s="127" t="str">
        <f>TEXT(Y38,"###,###")</f>
        <v>11,026</v>
      </c>
      <c r="AB38" s="127"/>
      <c r="AC38" s="127">
        <f>Y38/X38-1</f>
        <v>9.2656822911505232E-2</v>
      </c>
      <c r="AD38" s="127"/>
      <c r="AE38" s="127">
        <f>Y38/T38-1</f>
        <v>0.10138847268005202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69246</v>
      </c>
      <c r="U40" s="127">
        <v>69038</v>
      </c>
      <c r="V40" s="127">
        <v>68948</v>
      </c>
      <c r="W40" s="127">
        <v>68567</v>
      </c>
      <c r="X40" s="127">
        <v>69360</v>
      </c>
      <c r="Y40" s="127">
        <v>70480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84.355845629965955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15.644154370034052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25</v>
      </c>
      <c r="Y44" s="129">
        <v>16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566</v>
      </c>
      <c r="Y45" s="129">
        <v>558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2137</v>
      </c>
      <c r="Y46" s="129">
        <v>2365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4223</v>
      </c>
      <c r="Y47" s="129">
        <v>4407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5829</v>
      </c>
      <c r="Y48" s="129">
        <v>6022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8.4'!S1&amp;" ("&amp;'Table 8.4'!Y2&amp;") *"</f>
        <v>Number of jobs by age and sex of job holders in Banyule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5697</v>
      </c>
      <c r="Y49" s="129">
        <v>5957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5353</v>
      </c>
      <c r="Y50" s="129">
        <v>5645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5181</v>
      </c>
      <c r="Y51" s="129">
        <v>5218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4528</v>
      </c>
      <c r="Y52" s="129">
        <v>4819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3886</v>
      </c>
      <c r="Y53" s="129">
        <v>3976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3813</v>
      </c>
      <c r="Y54" s="129">
        <v>3892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2837</v>
      </c>
      <c r="Y55" s="129">
        <v>2907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1685</v>
      </c>
      <c r="Y56" s="129">
        <v>1749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644</v>
      </c>
      <c r="Y57" s="129">
        <v>709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260</v>
      </c>
      <c r="Y58" s="129">
        <v>249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152</v>
      </c>
      <c r="Y59" s="129">
        <v>146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109</v>
      </c>
      <c r="Y60" s="129">
        <v>113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46921</v>
      </c>
      <c r="Y61" s="129">
        <v>48749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8</v>
      </c>
      <c r="Y63" s="129">
        <v>11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8.4'!S1&amp;" ("&amp;'Table 8.4'!Y2&amp;") *"</f>
        <v>Number of employed persons per occupation of main job by sex in Banyule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752</v>
      </c>
      <c r="Y64" s="129">
        <v>749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2318</v>
      </c>
      <c r="Y65" s="129">
        <v>2506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4621</v>
      </c>
      <c r="Y66" s="129">
        <v>4778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5788</v>
      </c>
      <c r="Y67" s="129">
        <v>6023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5571</v>
      </c>
      <c r="Y68" s="129">
        <v>5715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5210</v>
      </c>
      <c r="Y69" s="129">
        <v>5378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5115</v>
      </c>
      <c r="Y70" s="129">
        <v>5147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4844</v>
      </c>
      <c r="Y71" s="129">
        <v>5059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4472</v>
      </c>
      <c r="Y72" s="129">
        <v>4494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4057</v>
      </c>
      <c r="Y73" s="129">
        <v>4203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2904</v>
      </c>
      <c r="Y74" s="129">
        <v>3002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1461</v>
      </c>
      <c r="Y75" s="129">
        <v>1424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472</v>
      </c>
      <c r="Y76" s="129">
        <v>521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243</v>
      </c>
      <c r="Y77" s="129">
        <v>238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177</v>
      </c>
      <c r="Y78" s="129">
        <v>152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181</v>
      </c>
      <c r="Y79" s="129">
        <v>180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48178</v>
      </c>
      <c r="Y80" s="129">
        <v>49580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8.4'!S1</f>
        <v>Banyule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5035</v>
      </c>
      <c r="Y83" s="129">
        <v>5232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7864</v>
      </c>
      <c r="Y84" s="129">
        <v>8231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8.4'!AA4</f>
        <v>98,329</v>
      </c>
      <c r="D85" s="99">
        <f>'Table 8.4'!AC4</f>
        <v>3.3964605306049389E-2</v>
      </c>
      <c r="E85" s="100">
        <f>'Table 8.4'!AC4</f>
        <v>3.3964605306049389E-2</v>
      </c>
      <c r="F85" s="99">
        <f>'Table 8.4'!AE4</f>
        <v>4.0078273746562365E-2</v>
      </c>
      <c r="G85" s="100">
        <f>'Table 8.4'!AE4</f>
        <v>4.0078273746562365E-2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5076</v>
      </c>
      <c r="Y85" s="129">
        <v>5067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8.4'!AA5</f>
        <v>48,749</v>
      </c>
      <c r="D86" s="99">
        <f>'Table 8.4'!AC5</f>
        <v>3.8959101468425628E-2</v>
      </c>
      <c r="E86" s="100">
        <f>'Table 8.4'!AC5</f>
        <v>3.8959101468425628E-2</v>
      </c>
      <c r="F86" s="99">
        <f>'Table 8.4'!AE5</f>
        <v>3.8184683533520669E-2</v>
      </c>
      <c r="G86" s="100">
        <f>'Table 8.4'!AE5</f>
        <v>3.8184683533520669E-2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1955</v>
      </c>
      <c r="Y86" s="129">
        <v>1997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8.4'!AA6</f>
        <v>49,580</v>
      </c>
      <c r="D87" s="99">
        <f>'Table 8.4'!AC6</f>
        <v>2.9100419278508927E-2</v>
      </c>
      <c r="E87" s="100">
        <f>'Table 8.4'!AC6</f>
        <v>2.9100419278508927E-2</v>
      </c>
      <c r="F87" s="99">
        <f>'Table 8.4'!AE6</f>
        <v>4.1946872898453336E-2</v>
      </c>
      <c r="G87" s="100">
        <f>'Table 8.4'!AE6</f>
        <v>4.1946872898453336E-2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2399</v>
      </c>
      <c r="Y87" s="129">
        <v>2481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8.4'!AA7</f>
        <v>70,480</v>
      </c>
      <c r="D88" s="99">
        <f>'Table 8.4'!AC7</f>
        <v>1.6147635524798254E-2</v>
      </c>
      <c r="E88" s="100">
        <f>'Table 8.4'!AC7</f>
        <v>1.6147635524798254E-2</v>
      </c>
      <c r="F88" s="99">
        <f>'Table 8.4'!AE7</f>
        <v>1.7820523929179988E-2</v>
      </c>
      <c r="G88" s="100">
        <f>'Table 8.4'!AE7</f>
        <v>1.7820523929179988E-2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1953</v>
      </c>
      <c r="Y88" s="129">
        <v>2054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8.4'!AA37</f>
        <v>59,454</v>
      </c>
      <c r="D89" s="99">
        <f>'Table 8.4'!AC37</f>
        <v>3.1213619261334369E-3</v>
      </c>
      <c r="E89" s="100">
        <f>'Table 8.4'!AC37</f>
        <v>3.1213619261334369E-3</v>
      </c>
      <c r="F89" s="99">
        <f>'Table 8.4'!AE37</f>
        <v>3.6971385160800008E-3</v>
      </c>
      <c r="G89" s="100">
        <f>'Table 8.4'!AE37</f>
        <v>3.6971385160800008E-3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1474</v>
      </c>
      <c r="Y89" s="129">
        <v>1518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8.4'!AA38</f>
        <v>11,026</v>
      </c>
      <c r="D90" s="99">
        <f>'Table 8.4'!AC38</f>
        <v>9.2656822911505232E-2</v>
      </c>
      <c r="E90" s="100">
        <f>'Table 8.4'!AC38</f>
        <v>9.2656822911505232E-2</v>
      </c>
      <c r="F90" s="99">
        <f>'Table 8.4'!AE38</f>
        <v>0.10138847268005202</v>
      </c>
      <c r="G90" s="100">
        <f>'Table 8.4'!AE38</f>
        <v>0.10138847268005202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2048</v>
      </c>
      <c r="Y90" s="129">
        <v>2128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8.4'!AA114</f>
        <v>4,629</v>
      </c>
      <c r="D91" s="99">
        <f>'Table 8.4'!AC114</f>
        <v>0.11757605021728623</v>
      </c>
      <c r="E91" s="100">
        <f>'Table 8.4'!AC114</f>
        <v>0.11757605021728623</v>
      </c>
      <c r="F91" s="99">
        <f>'Table 8.4'!AE114</f>
        <v>0.11274038461538471</v>
      </c>
      <c r="G91" s="100">
        <f>'Table 8.4'!AE114</f>
        <v>0.11274038461538471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35045</v>
      </c>
      <c r="Y91" s="129">
        <v>35717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8.4'!AA115</f>
        <v>6,397</v>
      </c>
      <c r="D92" s="99">
        <f>'Table 8.4'!AC115</f>
        <v>7.6030277544154812E-2</v>
      </c>
      <c r="E92" s="100">
        <f>'Table 8.4'!AC115</f>
        <v>7.6030277544154812E-2</v>
      </c>
      <c r="F92" s="99">
        <f>'Table 8.4'!AE115</f>
        <v>9.3317381644163477E-2</v>
      </c>
      <c r="G92" s="100">
        <f>'Table 8.4'!AE115</f>
        <v>9.3317381644163477E-2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8.4'!AA8</f>
        <v>$47,074</v>
      </c>
      <c r="D93" s="99">
        <f>'Table 8.4'!AC8</f>
        <v>2.1525541426153483E-2</v>
      </c>
      <c r="E93" s="100">
        <f>'Table 8.4'!AC8</f>
        <v>2.1525541426153483E-2</v>
      </c>
      <c r="F93" s="99">
        <f>'Table 8.4'!AE8</f>
        <v>0.15938725834882295</v>
      </c>
      <c r="G93" s="100">
        <f>'Table 8.4'!AE8</f>
        <v>0.15938725834882295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3062</v>
      </c>
      <c r="Y93" s="129">
        <v>3219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8.4'!AA9</f>
        <v>$4,578.3 mil</v>
      </c>
      <c r="D94" s="99">
        <f>'Table 8.4'!AC9</f>
        <v>5.3787288485604545E-2</v>
      </c>
      <c r="E94" s="100">
        <f>'Table 8.4'!AC9</f>
        <v>5.3787288485604545E-2</v>
      </c>
      <c r="F94" s="99">
        <f>'Table 8.4'!AE9</f>
        <v>0.19111154798151975</v>
      </c>
      <c r="G94" s="100">
        <f>'Table 8.4'!AE9</f>
        <v>0.19111154798151975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9952</v>
      </c>
      <c r="Y94" s="129">
        <v>10221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886</v>
      </c>
      <c r="Y95" s="129">
        <v>888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3412</v>
      </c>
      <c r="Y96" s="129">
        <v>3661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6736</v>
      </c>
      <c r="Y97" s="129">
        <v>7071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2926</v>
      </c>
      <c r="Y98" s="129">
        <v>2911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150</v>
      </c>
      <c r="Y99" s="129">
        <v>144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809</v>
      </c>
      <c r="Y100" s="129">
        <v>845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34315</v>
      </c>
      <c r="Y101" s="129">
        <v>34763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65401</v>
      </c>
      <c r="Y104" s="127">
        <v>70731</v>
      </c>
      <c r="Z104" s="127"/>
      <c r="AA104" s="127" t="str">
        <f>TEXT(Y104,"###,###")</f>
        <v>70,731</v>
      </c>
      <c r="AB104" s="127"/>
      <c r="AC104" s="127">
        <f>Y104/($Y$4)*100</f>
        <v>71.933000437307399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21521</v>
      </c>
      <c r="Y105" s="127">
        <v>20869</v>
      </c>
      <c r="Z105" s="127"/>
      <c r="AA105" s="127" t="str">
        <f>TEXT(Y105,"###,###")</f>
        <v>20,869</v>
      </c>
      <c r="AB105" s="127"/>
      <c r="AC105" s="127">
        <f>Y105/($Y$4)*100</f>
        <v>21.223647143772435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86922</v>
      </c>
      <c r="Y106" s="127">
        <v>91600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12806</v>
      </c>
      <c r="Y108" s="127">
        <v>14346</v>
      </c>
      <c r="Z108" s="127"/>
      <c r="AA108" s="127" t="str">
        <f>TEXT(Y108,"###,###")</f>
        <v>14,346</v>
      </c>
      <c r="AB108" s="127"/>
      <c r="AC108" s="127">
        <f>Y108/($Y$4)*100</f>
        <v>14.589795482512788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11924</v>
      </c>
      <c r="Y109" s="127">
        <v>12615</v>
      </c>
      <c r="Z109" s="127"/>
      <c r="AA109" s="127" t="str">
        <f>TEXT(Y109,"###,###")</f>
        <v>12,615</v>
      </c>
      <c r="AB109" s="127"/>
      <c r="AC109" s="127">
        <f t="shared" ref="AC109:AC111" si="3">Y109/($Y$4)*100</f>
        <v>12.829378921782993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20121</v>
      </c>
      <c r="Y110" s="127">
        <v>21029</v>
      </c>
      <c r="Z110" s="127"/>
      <c r="AA110" s="127" t="str">
        <f>TEXT(Y110,"###,###")</f>
        <v>21,029</v>
      </c>
      <c r="AB110" s="127"/>
      <c r="AC110" s="127">
        <f t="shared" si="3"/>
        <v>21.386366178848558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42071</v>
      </c>
      <c r="Y111" s="127">
        <v>43610</v>
      </c>
      <c r="Z111" s="127"/>
      <c r="AA111" s="127" t="str">
        <f>TEXT(Y111,"###,###")</f>
        <v>43,610</v>
      </c>
      <c r="AB111" s="127"/>
      <c r="AC111" s="127">
        <f t="shared" si="3"/>
        <v>44.351106997935503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95099</v>
      </c>
      <c r="Y112" s="127">
        <v>98329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4160</v>
      </c>
      <c r="U114" s="127">
        <v>4522</v>
      </c>
      <c r="V114" s="127">
        <v>4379</v>
      </c>
      <c r="W114" s="127">
        <v>4225</v>
      </c>
      <c r="X114" s="127">
        <v>4142</v>
      </c>
      <c r="Y114" s="127">
        <v>4629</v>
      </c>
      <c r="Z114" s="127"/>
      <c r="AA114" s="127" t="str">
        <f>TEXT(Y114,"###,###")</f>
        <v>4,629</v>
      </c>
      <c r="AB114" s="127"/>
      <c r="AC114" s="127">
        <f>Y114/X114-1</f>
        <v>0.11757605021728623</v>
      </c>
      <c r="AD114" s="127"/>
      <c r="AE114" s="127">
        <f>Y114/T114-1</f>
        <v>0.11274038461538471</v>
      </c>
      <c r="AF114" s="127"/>
    </row>
    <row r="115" spans="19:32" x14ac:dyDescent="0.25">
      <c r="S115" s="127" t="s">
        <v>104</v>
      </c>
      <c r="T115" s="127">
        <v>5851</v>
      </c>
      <c r="U115" s="127">
        <v>6012</v>
      </c>
      <c r="V115" s="127">
        <v>6012</v>
      </c>
      <c r="W115" s="127">
        <v>6045</v>
      </c>
      <c r="X115" s="127">
        <v>5945</v>
      </c>
      <c r="Y115" s="127">
        <v>6397</v>
      </c>
      <c r="Z115" s="127"/>
      <c r="AA115" s="127" t="str">
        <f>TEXT(Y115,"###,###")</f>
        <v>6,397</v>
      </c>
      <c r="AB115" s="127"/>
      <c r="AC115" s="127">
        <f>Y115/X115-1</f>
        <v>7.6030277544154812E-2</v>
      </c>
      <c r="AD115" s="127"/>
      <c r="AE115" s="127">
        <f>Y115/T115-1</f>
        <v>9.3317381644163477E-2</v>
      </c>
      <c r="AF115" s="127"/>
    </row>
    <row r="116" spans="19:32" x14ac:dyDescent="0.25">
      <c r="S116" s="127" t="s">
        <v>56</v>
      </c>
      <c r="T116" s="127">
        <v>10011</v>
      </c>
      <c r="U116" s="127">
        <v>10534</v>
      </c>
      <c r="V116" s="127">
        <v>10391</v>
      </c>
      <c r="W116" s="127">
        <v>10270</v>
      </c>
      <c r="X116" s="127">
        <v>10087</v>
      </c>
      <c r="Y116" s="127">
        <v>11026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38.54</v>
      </c>
      <c r="V118" s="127">
        <v>39.729999999999997</v>
      </c>
      <c r="W118" s="127">
        <v>38.82</v>
      </c>
      <c r="X118" s="127">
        <v>42.76</v>
      </c>
      <c r="Y118" s="127">
        <v>41.75</v>
      </c>
      <c r="Z118" s="127"/>
      <c r="AA118" s="127" t="str">
        <f>TEXT(Y118,"##.0")</f>
        <v>41.8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59682</v>
      </c>
      <c r="V120" s="127">
        <v>59728</v>
      </c>
      <c r="W120" s="127">
        <v>59706</v>
      </c>
      <c r="X120" s="127">
        <v>60150</v>
      </c>
      <c r="Y120" s="127">
        <v>60922</v>
      </c>
      <c r="Z120" s="127"/>
      <c r="AA120" s="127" t="str">
        <f>TEXT(Y120,"###,###")</f>
        <v>60,922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4655</v>
      </c>
      <c r="V121" s="127">
        <v>4571</v>
      </c>
      <c r="W121" s="127">
        <v>4367</v>
      </c>
      <c r="X121" s="127">
        <v>4395</v>
      </c>
      <c r="Y121" s="127">
        <v>4489</v>
      </c>
      <c r="Z121" s="127"/>
      <c r="AA121" s="127" t="str">
        <f t="shared" ref="AA121:AA128" si="4">TEXT(Y121,"###,###")</f>
        <v>4,489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4698</v>
      </c>
      <c r="V122" s="127">
        <v>4648</v>
      </c>
      <c r="W122" s="127">
        <v>4492</v>
      </c>
      <c r="X122" s="127">
        <v>4814</v>
      </c>
      <c r="Y122" s="127">
        <v>5069</v>
      </c>
      <c r="Z122" s="127"/>
      <c r="AA122" s="127" t="str">
        <f t="shared" si="4"/>
        <v>5,069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64380</v>
      </c>
      <c r="V124" s="127">
        <v>64376</v>
      </c>
      <c r="W124" s="127">
        <v>64198</v>
      </c>
      <c r="X124" s="127">
        <v>64964</v>
      </c>
      <c r="Y124" s="127">
        <v>65991</v>
      </c>
      <c r="Z124" s="127"/>
      <c r="AA124" s="127" t="str">
        <f t="shared" si="4"/>
        <v>65,991</v>
      </c>
      <c r="AB124" s="127"/>
      <c r="AC124" s="127">
        <f>Y124/$Y$7*100</f>
        <v>93.63081725312145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9353</v>
      </c>
      <c r="V125" s="127">
        <v>9219</v>
      </c>
      <c r="W125" s="127">
        <v>8859</v>
      </c>
      <c r="X125" s="127">
        <v>9209</v>
      </c>
      <c r="Y125" s="127">
        <v>9558</v>
      </c>
      <c r="Z125" s="127"/>
      <c r="AA125" s="127" t="str">
        <f t="shared" si="4"/>
        <v>9,558</v>
      </c>
      <c r="AB125" s="127"/>
      <c r="AC125" s="127">
        <f>Y125/$Y$7*100</f>
        <v>13.561293984108966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35151</v>
      </c>
      <c r="V127" s="127">
        <v>35025</v>
      </c>
      <c r="W127" s="127">
        <v>34712</v>
      </c>
      <c r="X127" s="127">
        <v>35045</v>
      </c>
      <c r="Y127" s="127">
        <v>35717</v>
      </c>
      <c r="Z127" s="127"/>
      <c r="AA127" s="127" t="str">
        <f t="shared" si="4"/>
        <v>35,717</v>
      </c>
      <c r="AB127" s="127"/>
      <c r="AC127" s="127">
        <f>Y127/$Y$7*100</f>
        <v>50.676787741203178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33886</v>
      </c>
      <c r="V128" s="127">
        <v>33923</v>
      </c>
      <c r="W128" s="127">
        <v>33855</v>
      </c>
      <c r="X128" s="127">
        <v>34315</v>
      </c>
      <c r="Y128" s="127">
        <v>34763</v>
      </c>
      <c r="Z128" s="127"/>
      <c r="AA128" s="127" t="str">
        <f t="shared" si="4"/>
        <v>34,763</v>
      </c>
      <c r="AB128" s="127"/>
      <c r="AC128" s="127">
        <f>Y128/$Y$7*100</f>
        <v>49.323212258796822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87DC631D-F34F-49AD-8CA1-3B87F83A59D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A7696A5F-2476-4EAE-8967-C37F886AA18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E2F5ABAD-48EC-4DDC-A6F4-6ECBA85BEC6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351325B3-7DA3-42FA-9A51-C4983FCE257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Monash</v>
      </c>
      <c r="T1" s="127"/>
      <c r="U1" s="127"/>
      <c r="V1" s="127"/>
      <c r="W1" s="127"/>
      <c r="X1" s="127"/>
      <c r="Y1" s="127" t="str">
        <f>Y3</f>
        <v>8.49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160</v>
      </c>
      <c r="V3" s="127"/>
      <c r="W3" s="127"/>
      <c r="X3" s="127"/>
      <c r="Y3" s="127" t="s">
        <v>260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8.49'!$Y$3&amp;" "&amp;'Table 8.49'!$U$3&amp;", "&amp;'State data for spotlight'!$C$3&amp;", "&amp;'Table 8.49'!$Y$2</f>
        <v>Table 8.49 Monash,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133541</v>
      </c>
      <c r="U4" s="129">
        <v>133881</v>
      </c>
      <c r="V4" s="129">
        <v>131755</v>
      </c>
      <c r="W4" s="129">
        <v>132211</v>
      </c>
      <c r="X4" s="129">
        <v>132442</v>
      </c>
      <c r="Y4" s="129">
        <v>137341</v>
      </c>
      <c r="Z4" s="127"/>
      <c r="AA4" s="127" t="str">
        <f>TEXT(Y4,"###,###")</f>
        <v>137,341</v>
      </c>
      <c r="AB4" s="127"/>
      <c r="AC4" s="127">
        <f t="shared" ref="AC4:AC9" si="0">Y4/X4-1</f>
        <v>3.6989776656951801E-2</v>
      </c>
      <c r="AD4" s="127"/>
      <c r="AE4" s="127">
        <f>Y4/T4-1</f>
        <v>2.8455680277966966E-2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70012</v>
      </c>
      <c r="U5" s="129">
        <v>69848</v>
      </c>
      <c r="V5" s="129">
        <v>68448</v>
      </c>
      <c r="W5" s="129">
        <v>68524</v>
      </c>
      <c r="X5" s="129">
        <v>68598</v>
      </c>
      <c r="Y5" s="129">
        <v>71340</v>
      </c>
      <c r="Z5" s="127"/>
      <c r="AA5" s="127" t="str">
        <f>TEXT(Y5,"###,###")</f>
        <v>71,340</v>
      </c>
      <c r="AB5" s="127"/>
      <c r="AC5" s="127">
        <f t="shared" si="0"/>
        <v>3.9972010845797268E-2</v>
      </c>
      <c r="AD5" s="127"/>
      <c r="AE5" s="127">
        <f t="shared" ref="AE5:AE9" si="1">Y5/T5-1</f>
        <v>1.8968176883962684E-2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63529</v>
      </c>
      <c r="U6" s="129">
        <v>64030</v>
      </c>
      <c r="V6" s="129">
        <v>63307</v>
      </c>
      <c r="W6" s="129">
        <v>63687</v>
      </c>
      <c r="X6" s="129">
        <v>63844</v>
      </c>
      <c r="Y6" s="129">
        <v>66001</v>
      </c>
      <c r="Z6" s="127"/>
      <c r="AA6" s="127" t="str">
        <f>TEXT(Y6,"###,###")</f>
        <v>66,001</v>
      </c>
      <c r="AB6" s="127"/>
      <c r="AC6" s="127">
        <f t="shared" si="0"/>
        <v>3.3785477100432226E-2</v>
      </c>
      <c r="AD6" s="127"/>
      <c r="AE6" s="127">
        <f t="shared" si="1"/>
        <v>3.8911363314391822E-2</v>
      </c>
      <c r="AF6" s="127"/>
    </row>
    <row r="7" spans="1:32" ht="16.5" customHeight="1" thickBot="1" x14ac:dyDescent="0.3">
      <c r="A7" s="46" t="str">
        <f>"QUICK STATS for "&amp;'Table 8.49'!Y2&amp;"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97958</v>
      </c>
      <c r="U7" s="129">
        <v>97713</v>
      </c>
      <c r="V7" s="129">
        <v>97007</v>
      </c>
      <c r="W7" s="129">
        <v>96593</v>
      </c>
      <c r="X7" s="129">
        <v>96923</v>
      </c>
      <c r="Y7" s="129">
        <v>98765</v>
      </c>
      <c r="Z7" s="127"/>
      <c r="AA7" s="127" t="str">
        <f>TEXT(Y7,"###,###")</f>
        <v>98,765</v>
      </c>
      <c r="AB7" s="127"/>
      <c r="AC7" s="127">
        <f t="shared" si="0"/>
        <v>1.9004776987918248E-2</v>
      </c>
      <c r="AD7" s="127"/>
      <c r="AE7" s="127">
        <f t="shared" si="1"/>
        <v>8.2382245452132796E-3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137,341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8.49'!AA7</f>
        <v>98,765</v>
      </c>
      <c r="P8" s="51"/>
      <c r="S8" s="127" t="s">
        <v>96</v>
      </c>
      <c r="T8" s="127">
        <v>37063.42</v>
      </c>
      <c r="U8" s="127">
        <v>37700</v>
      </c>
      <c r="V8" s="127">
        <v>38553</v>
      </c>
      <c r="W8" s="127">
        <v>40134.400000000001</v>
      </c>
      <c r="X8" s="127">
        <v>41880</v>
      </c>
      <c r="Y8" s="127">
        <v>41693.93</v>
      </c>
      <c r="Z8" s="127"/>
      <c r="AA8" s="127" t="str">
        <f>TEXT(Y8,"$###,###")</f>
        <v>$41,694</v>
      </c>
      <c r="AB8" s="127"/>
      <c r="AC8" s="127">
        <f t="shared" si="0"/>
        <v>-4.4429321872014871E-3</v>
      </c>
      <c r="AD8" s="127"/>
      <c r="AE8" s="127">
        <f t="shared" si="1"/>
        <v>0.12493477396311525</v>
      </c>
      <c r="AF8" s="127"/>
    </row>
    <row r="9" spans="1:32" x14ac:dyDescent="0.25">
      <c r="A9" s="55" t="s">
        <v>17</v>
      </c>
      <c r="B9" s="56"/>
      <c r="C9" s="57"/>
      <c r="D9" s="58">
        <f>'Table 8.49'!AC104</f>
        <v>76.580919026365038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52.382929175315141</v>
      </c>
      <c r="P9" s="59" t="s">
        <v>97</v>
      </c>
      <c r="S9" s="127" t="s">
        <v>9</v>
      </c>
      <c r="T9" s="127">
        <v>4956985509</v>
      </c>
      <c r="U9" s="127">
        <v>5089942730</v>
      </c>
      <c r="V9" s="127">
        <v>5186638565</v>
      </c>
      <c r="W9" s="127">
        <v>5313099159</v>
      </c>
      <c r="X9" s="127">
        <v>5516489979</v>
      </c>
      <c r="Y9" s="127">
        <v>5719101659</v>
      </c>
      <c r="Z9" s="127"/>
      <c r="AA9" s="127" t="str">
        <f>TEXT(Y9/1000000,"$#,###.0")&amp;" mil"</f>
        <v>$5,719.1 mil</v>
      </c>
      <c r="AB9" s="127"/>
      <c r="AC9" s="127">
        <f t="shared" si="0"/>
        <v>3.6728369084562118E-2</v>
      </c>
      <c r="AD9" s="127"/>
      <c r="AE9" s="127">
        <f t="shared" si="1"/>
        <v>0.15374589024242402</v>
      </c>
      <c r="AF9" s="127"/>
    </row>
    <row r="10" spans="1:32" x14ac:dyDescent="0.25">
      <c r="A10" s="55" t="s">
        <v>20</v>
      </c>
      <c r="B10" s="56"/>
      <c r="C10" s="57"/>
      <c r="D10" s="58">
        <f>'Table 8.49'!AC105</f>
        <v>15.519036558638716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47.617070824684859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93.227357869690678</v>
      </c>
      <c r="P11" s="59" t="s">
        <v>97</v>
      </c>
      <c r="S11" s="127" t="s">
        <v>32</v>
      </c>
      <c r="T11" s="129">
        <v>120220</v>
      </c>
      <c r="U11" s="129">
        <v>120652</v>
      </c>
      <c r="V11" s="129">
        <v>118870</v>
      </c>
      <c r="W11" s="129">
        <v>119540</v>
      </c>
      <c r="X11" s="129">
        <v>119392</v>
      </c>
      <c r="Y11" s="129">
        <v>123780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8.49'!AC108</f>
        <v>15.206675355501996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13.730572571254998</v>
      </c>
      <c r="P12" s="59" t="s">
        <v>97</v>
      </c>
      <c r="S12" s="127" t="s">
        <v>33</v>
      </c>
      <c r="T12" s="129">
        <v>13321</v>
      </c>
      <c r="U12" s="129">
        <v>13229</v>
      </c>
      <c r="V12" s="129">
        <v>12885</v>
      </c>
      <c r="W12" s="129">
        <v>12671</v>
      </c>
      <c r="X12" s="129">
        <v>13050</v>
      </c>
      <c r="Y12" s="129">
        <v>13561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8.49'!AC109</f>
        <v>13.5094400069899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8.49'!AA118</f>
        <v>40.4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8.49'!AC110</f>
        <v>21.348322787805536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15.460942641624056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8.49'!AC111</f>
        <v>42.035517434706314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84.539057358375942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506</v>
      </c>
      <c r="Z15" s="127"/>
      <c r="AA15" s="130">
        <f t="shared" ref="AA15:AA34" si="2">IF(Y15="np",0,Y15/$Y$34)</f>
        <v>3.6842603446894957E-3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150</v>
      </c>
      <c r="Z16" s="127"/>
      <c r="AA16" s="130">
        <f t="shared" si="2"/>
        <v>1.0921720389395738E-3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7540</v>
      </c>
      <c r="Z17" s="127"/>
      <c r="AA17" s="130">
        <f t="shared" si="2"/>
        <v>5.4899847824029242E-2</v>
      </c>
      <c r="AB17" s="127"/>
      <c r="AC17" s="127"/>
      <c r="AD17" s="127"/>
      <c r="AE17" s="127"/>
      <c r="AF17" s="127"/>
    </row>
    <row r="18" spans="1:32" x14ac:dyDescent="0.25">
      <c r="A18" s="85" t="str">
        <f>'Table 8.49'!$S$1&amp;" ("&amp;'Table 8.49'!$T$2&amp;" to "&amp;'Table 8.49'!$Y$2&amp;")"</f>
        <v>Monash (2011-12 to 2016-17)</v>
      </c>
      <c r="B18" s="85"/>
      <c r="C18" s="85"/>
      <c r="D18" s="85"/>
      <c r="E18" s="85"/>
      <c r="F18" s="85"/>
      <c r="G18" s="85" t="str">
        <f>'Table 8.49'!$S$1&amp;" ("&amp;'Table 8.49'!$T$2&amp;" to "&amp;'Table 8.49'!$Y$2&amp;")"</f>
        <v>Monash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742</v>
      </c>
      <c r="Z18" s="127"/>
      <c r="AA18" s="130">
        <f t="shared" si="2"/>
        <v>5.4026110192877579E-3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5549</v>
      </c>
      <c r="Z19" s="127"/>
      <c r="AA19" s="130">
        <f t="shared" si="2"/>
        <v>4.0403084293837967E-2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7565</v>
      </c>
      <c r="Z20" s="127"/>
      <c r="AA20" s="130">
        <f t="shared" si="2"/>
        <v>5.5081876497185836E-2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13113</v>
      </c>
      <c r="Z21" s="127"/>
      <c r="AA21" s="130">
        <f t="shared" si="2"/>
        <v>9.5477679644097535E-2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10141</v>
      </c>
      <c r="Z22" s="127"/>
      <c r="AA22" s="130">
        <f t="shared" si="2"/>
        <v>7.383811097924145E-2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3555</v>
      </c>
      <c r="Z23" s="127"/>
      <c r="AA23" s="130">
        <f t="shared" si="2"/>
        <v>2.5884477322867899E-2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2981</v>
      </c>
      <c r="Z24" s="127"/>
      <c r="AA24" s="130">
        <f t="shared" si="2"/>
        <v>2.1705098987192462E-2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7038</v>
      </c>
      <c r="Z25" s="127"/>
      <c r="AA25" s="130">
        <f t="shared" si="2"/>
        <v>5.1244712067044798E-2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2478</v>
      </c>
      <c r="Z26" s="127"/>
      <c r="AA26" s="130">
        <f t="shared" si="2"/>
        <v>1.8042682083281757E-2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14248</v>
      </c>
      <c r="Z27" s="127"/>
      <c r="AA27" s="130">
        <f t="shared" si="2"/>
        <v>0.10374178140540698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12268</v>
      </c>
      <c r="Z28" s="127"/>
      <c r="AA28" s="130">
        <f t="shared" si="2"/>
        <v>8.9325110491404611E-2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4975</v>
      </c>
      <c r="Z29" s="127"/>
      <c r="AA29" s="130">
        <f t="shared" si="2"/>
        <v>3.622370595816253E-2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12638</v>
      </c>
      <c r="Z30" s="127"/>
      <c r="AA30" s="130">
        <f t="shared" si="2"/>
        <v>9.201913485412222E-2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8.49'!Y2&amp;")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14244</v>
      </c>
      <c r="Z31" s="127"/>
      <c r="AA31" s="130">
        <f t="shared" si="2"/>
        <v>0.10371265681770192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2191</v>
      </c>
      <c r="Z32" s="127"/>
      <c r="AA32" s="130">
        <f t="shared" si="2"/>
        <v>1.5952992915444039E-2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3987</v>
      </c>
      <c r="Z33" s="127"/>
      <c r="AA33" s="130">
        <f t="shared" si="2"/>
        <v>2.9029932795013872E-2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137341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83861</v>
      </c>
      <c r="U37" s="127">
        <v>82718</v>
      </c>
      <c r="V37" s="127">
        <v>82604</v>
      </c>
      <c r="W37" s="127">
        <v>82179</v>
      </c>
      <c r="X37" s="127">
        <v>82975</v>
      </c>
      <c r="Y37" s="127">
        <v>83495</v>
      </c>
      <c r="Z37" s="127"/>
      <c r="AA37" s="127" t="str">
        <f>TEXT(Y37,"###,###")</f>
        <v>83,495</v>
      </c>
      <c r="AB37" s="127"/>
      <c r="AC37" s="127">
        <f>Y37/X37-1</f>
        <v>6.2669478758661246E-3</v>
      </c>
      <c r="AD37" s="127"/>
      <c r="AE37" s="127">
        <f>Y37/T37-1</f>
        <v>-4.3643648418215664E-3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14097</v>
      </c>
      <c r="U38" s="127">
        <v>14995</v>
      </c>
      <c r="V38" s="127">
        <v>14403</v>
      </c>
      <c r="W38" s="127">
        <v>14414</v>
      </c>
      <c r="X38" s="127">
        <v>13948</v>
      </c>
      <c r="Y38" s="127">
        <v>15270</v>
      </c>
      <c r="Z38" s="127"/>
      <c r="AA38" s="127" t="str">
        <f>TEXT(Y38,"###,###")</f>
        <v>15,270</v>
      </c>
      <c r="AB38" s="127"/>
      <c r="AC38" s="127">
        <f>Y38/X38-1</f>
        <v>9.4780613708058459E-2</v>
      </c>
      <c r="AD38" s="127"/>
      <c r="AE38" s="127">
        <f>Y38/T38-1</f>
        <v>8.3209193445413998E-2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97958</v>
      </c>
      <c r="U40" s="127">
        <v>97713</v>
      </c>
      <c r="V40" s="127">
        <v>97007</v>
      </c>
      <c r="W40" s="127">
        <v>96593</v>
      </c>
      <c r="X40" s="127">
        <v>96923</v>
      </c>
      <c r="Y40" s="127">
        <v>98765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84.539057358375942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15.460942641624056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26</v>
      </c>
      <c r="Y44" s="129">
        <v>10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745</v>
      </c>
      <c r="Y45" s="129">
        <v>778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3133</v>
      </c>
      <c r="Y46" s="129">
        <v>3374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7269</v>
      </c>
      <c r="Y47" s="129">
        <v>8021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10310</v>
      </c>
      <c r="Y48" s="129">
        <v>10861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8.49'!S1&amp;" ("&amp;'Table 8.49'!Y2&amp;") *"</f>
        <v>Number of jobs by age and sex of job holders in Monash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8987</v>
      </c>
      <c r="Y49" s="129">
        <v>9066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7210</v>
      </c>
      <c r="Y50" s="129">
        <v>7663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6930</v>
      </c>
      <c r="Y51" s="129">
        <v>6959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6458</v>
      </c>
      <c r="Y52" s="129">
        <v>6784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5735</v>
      </c>
      <c r="Y53" s="129">
        <v>5907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4722</v>
      </c>
      <c r="Y54" s="129">
        <v>4809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3427</v>
      </c>
      <c r="Y55" s="129">
        <v>3381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1894</v>
      </c>
      <c r="Y56" s="129">
        <v>1937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884</v>
      </c>
      <c r="Y57" s="129">
        <v>910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473</v>
      </c>
      <c r="Y58" s="129">
        <v>480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221</v>
      </c>
      <c r="Y59" s="129">
        <v>236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176</v>
      </c>
      <c r="Y60" s="129">
        <v>162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68598</v>
      </c>
      <c r="Y61" s="129">
        <v>71340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27</v>
      </c>
      <c r="Y63" s="129">
        <v>20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8.49'!S1&amp;" ("&amp;'Table 8.49'!Y2&amp;") *"</f>
        <v>Number of employed persons per occupation of main job by sex in Monash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965</v>
      </c>
      <c r="Y64" s="129">
        <v>1015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3443</v>
      </c>
      <c r="Y65" s="129">
        <v>3749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6678</v>
      </c>
      <c r="Y66" s="129">
        <v>7428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9014</v>
      </c>
      <c r="Y67" s="129">
        <v>9201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7666</v>
      </c>
      <c r="Y68" s="129">
        <v>7882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6276</v>
      </c>
      <c r="Y69" s="129">
        <v>6727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6483</v>
      </c>
      <c r="Y70" s="129">
        <v>6369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6680</v>
      </c>
      <c r="Y71" s="129">
        <v>6843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5762</v>
      </c>
      <c r="Y72" s="129">
        <v>5908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4689</v>
      </c>
      <c r="Y73" s="129">
        <v>4711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3036</v>
      </c>
      <c r="Y74" s="129">
        <v>3063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1601</v>
      </c>
      <c r="Y75" s="129">
        <v>1578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631</v>
      </c>
      <c r="Y76" s="129">
        <v>678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406</v>
      </c>
      <c r="Y77" s="129">
        <v>387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248</v>
      </c>
      <c r="Y78" s="129">
        <v>220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236</v>
      </c>
      <c r="Y79" s="129">
        <v>222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63844</v>
      </c>
      <c r="Y80" s="129">
        <v>66001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8.49'!S1</f>
        <v>Monash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6962</v>
      </c>
      <c r="Y83" s="129">
        <v>7268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12434</v>
      </c>
      <c r="Y84" s="129">
        <v>12696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8.49'!AA4</f>
        <v>137,341</v>
      </c>
      <c r="D85" s="99">
        <f>'Table 8.49'!AC4</f>
        <v>3.6989776656951801E-2</v>
      </c>
      <c r="E85" s="100">
        <f>'Table 8.49'!AC4</f>
        <v>3.6989776656951801E-2</v>
      </c>
      <c r="F85" s="99">
        <f>'Table 8.49'!AE4</f>
        <v>2.8455680277966966E-2</v>
      </c>
      <c r="G85" s="100">
        <f>'Table 8.49'!AE4</f>
        <v>2.8455680277966966E-2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5583</v>
      </c>
      <c r="Y85" s="129">
        <v>5733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8.49'!AA5</f>
        <v>71,340</v>
      </c>
      <c r="D86" s="99">
        <f>'Table 8.49'!AC5</f>
        <v>3.9972010845797268E-2</v>
      </c>
      <c r="E86" s="100">
        <f>'Table 8.49'!AC5</f>
        <v>3.9972010845797268E-2</v>
      </c>
      <c r="F86" s="99">
        <f>'Table 8.49'!AE5</f>
        <v>1.8968176883962684E-2</v>
      </c>
      <c r="G86" s="100">
        <f>'Table 8.49'!AE5</f>
        <v>1.8968176883962684E-2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2094</v>
      </c>
      <c r="Y86" s="129">
        <v>2239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8.49'!AA6</f>
        <v>66,001</v>
      </c>
      <c r="D87" s="99">
        <f>'Table 8.49'!AC6</f>
        <v>3.3785477100432226E-2</v>
      </c>
      <c r="E87" s="100">
        <f>'Table 8.49'!AC6</f>
        <v>3.3785477100432226E-2</v>
      </c>
      <c r="F87" s="99">
        <f>'Table 8.49'!AE6</f>
        <v>3.8911363314391822E-2</v>
      </c>
      <c r="G87" s="100">
        <f>'Table 8.49'!AE6</f>
        <v>3.8911363314391822E-2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3468</v>
      </c>
      <c r="Y87" s="129">
        <v>3658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8.49'!AA7</f>
        <v>98,765</v>
      </c>
      <c r="D88" s="99">
        <f>'Table 8.49'!AC7</f>
        <v>1.9004776987918248E-2</v>
      </c>
      <c r="E88" s="100">
        <f>'Table 8.49'!AC7</f>
        <v>1.9004776987918248E-2</v>
      </c>
      <c r="F88" s="99">
        <f>'Table 8.49'!AE7</f>
        <v>8.2382245452132796E-3</v>
      </c>
      <c r="G88" s="100">
        <f>'Table 8.49'!AE7</f>
        <v>8.2382245452132796E-3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3165</v>
      </c>
      <c r="Y88" s="129">
        <v>3321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8.49'!AA37</f>
        <v>83,495</v>
      </c>
      <c r="D89" s="99">
        <f>'Table 8.49'!AC37</f>
        <v>6.2669478758661246E-3</v>
      </c>
      <c r="E89" s="100">
        <f>'Table 8.49'!AC37</f>
        <v>6.2669478758661246E-3</v>
      </c>
      <c r="F89" s="99">
        <f>'Table 8.49'!AE37</f>
        <v>-4.3643648418215664E-3</v>
      </c>
      <c r="G89" s="100">
        <f>'Table 8.49'!AE37</f>
        <v>-4.3643648418215664E-3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2181</v>
      </c>
      <c r="Y89" s="129">
        <v>2254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8.49'!AA38</f>
        <v>15,270</v>
      </c>
      <c r="D90" s="99">
        <f>'Table 8.49'!AC38</f>
        <v>9.4780613708058459E-2</v>
      </c>
      <c r="E90" s="100">
        <f>'Table 8.49'!AC38</f>
        <v>9.4780613708058459E-2</v>
      </c>
      <c r="F90" s="99">
        <f>'Table 8.49'!AE38</f>
        <v>8.3209193445413998E-2</v>
      </c>
      <c r="G90" s="100">
        <f>'Table 8.49'!AE38</f>
        <v>8.3209193445413998E-2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3330</v>
      </c>
      <c r="Y90" s="129">
        <v>3514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8.49'!AA114</f>
        <v>6,992</v>
      </c>
      <c r="D91" s="99">
        <f>'Table 8.49'!AC114</f>
        <v>8.6557886557886654E-2</v>
      </c>
      <c r="E91" s="100">
        <f>'Table 8.49'!AC114</f>
        <v>8.6557886557886654E-2</v>
      </c>
      <c r="F91" s="99">
        <f>'Table 8.49'!AE114</f>
        <v>7.0422535211267512E-2</v>
      </c>
      <c r="G91" s="100">
        <f>'Table 8.49'!AE114</f>
        <v>7.0422535211267512E-2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50674</v>
      </c>
      <c r="Y91" s="129">
        <v>51736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8.49'!AA115</f>
        <v>8,278</v>
      </c>
      <c r="D92" s="99">
        <f>'Table 8.49'!AC115</f>
        <v>0.10255727224294087</v>
      </c>
      <c r="E92" s="100">
        <f>'Table 8.49'!AC115</f>
        <v>0.10255727224294087</v>
      </c>
      <c r="F92" s="99">
        <f>'Table 8.49'!AE115</f>
        <v>9.4539204019568945E-2</v>
      </c>
      <c r="G92" s="100">
        <f>'Table 8.49'!AE115</f>
        <v>9.4539204019568945E-2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8.49'!AA8</f>
        <v>$41,694</v>
      </c>
      <c r="D93" s="99">
        <f>'Table 8.49'!AC8</f>
        <v>-4.4429321872014871E-3</v>
      </c>
      <c r="E93" s="100">
        <f>'Table 8.49'!AC8</f>
        <v>-4.4429321872014871E-3</v>
      </c>
      <c r="F93" s="99">
        <f>'Table 8.49'!AE8</f>
        <v>0.12493477396311525</v>
      </c>
      <c r="G93" s="100">
        <f>'Table 8.49'!AE8</f>
        <v>0.12493477396311525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4242</v>
      </c>
      <c r="Y93" s="129">
        <v>4475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8.49'!AA9</f>
        <v>$5,719.1 mil</v>
      </c>
      <c r="D94" s="99">
        <f>'Table 8.49'!AC9</f>
        <v>3.6728369084562118E-2</v>
      </c>
      <c r="E94" s="100">
        <f>'Table 8.49'!AC9</f>
        <v>3.6728369084562118E-2</v>
      </c>
      <c r="F94" s="99">
        <f>'Table 8.49'!AE9</f>
        <v>0.15374589024242402</v>
      </c>
      <c r="G94" s="100">
        <f>'Table 8.49'!AE9</f>
        <v>0.15374589024242402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12128</v>
      </c>
      <c r="Y94" s="129">
        <v>12422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1226</v>
      </c>
      <c r="Y95" s="129">
        <v>1280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4341</v>
      </c>
      <c r="Y96" s="129">
        <v>4690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8396</v>
      </c>
      <c r="Y97" s="129">
        <v>8679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4315</v>
      </c>
      <c r="Y98" s="129">
        <v>4441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306</v>
      </c>
      <c r="Y99" s="129">
        <v>343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1816</v>
      </c>
      <c r="Y100" s="129">
        <v>1941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46249</v>
      </c>
      <c r="Y101" s="129">
        <v>47029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98284</v>
      </c>
      <c r="Y104" s="127">
        <v>105177</v>
      </c>
      <c r="Z104" s="127"/>
      <c r="AA104" s="127" t="str">
        <f>TEXT(Y104,"###,###")</f>
        <v>105,177</v>
      </c>
      <c r="AB104" s="127"/>
      <c r="AC104" s="127">
        <f>Y104/($Y$4)*100</f>
        <v>76.580919026365038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21780</v>
      </c>
      <c r="Y105" s="127">
        <v>21314</v>
      </c>
      <c r="Z105" s="127"/>
      <c r="AA105" s="127" t="str">
        <f>TEXT(Y105,"###,###")</f>
        <v>21,314</v>
      </c>
      <c r="AB105" s="127"/>
      <c r="AC105" s="127">
        <f>Y105/($Y$4)*100</f>
        <v>15.519036558638716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120064</v>
      </c>
      <c r="Y106" s="127">
        <v>126491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19141</v>
      </c>
      <c r="Y108" s="127">
        <v>20885</v>
      </c>
      <c r="Z108" s="127"/>
      <c r="AA108" s="127" t="str">
        <f>TEXT(Y108,"###,###")</f>
        <v>20,885</v>
      </c>
      <c r="AB108" s="127"/>
      <c r="AC108" s="127">
        <f>Y108/($Y$4)*100</f>
        <v>15.206675355501996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17665</v>
      </c>
      <c r="Y109" s="127">
        <v>18554</v>
      </c>
      <c r="Z109" s="127"/>
      <c r="AA109" s="127" t="str">
        <f>TEXT(Y109,"###,###")</f>
        <v>18,554</v>
      </c>
      <c r="AB109" s="127"/>
      <c r="AC109" s="127">
        <f t="shared" ref="AC109:AC111" si="3">Y109/($Y$4)*100</f>
        <v>13.5094400069899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28098</v>
      </c>
      <c r="Y110" s="127">
        <v>29320</v>
      </c>
      <c r="Z110" s="127"/>
      <c r="AA110" s="127" t="str">
        <f>TEXT(Y110,"###,###")</f>
        <v>29,320</v>
      </c>
      <c r="AB110" s="127"/>
      <c r="AC110" s="127">
        <f t="shared" si="3"/>
        <v>21.348322787805536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55160</v>
      </c>
      <c r="Y111" s="127">
        <v>57732</v>
      </c>
      <c r="Z111" s="127"/>
      <c r="AA111" s="127" t="str">
        <f>TEXT(Y111,"###,###")</f>
        <v>57,732</v>
      </c>
      <c r="AB111" s="127"/>
      <c r="AC111" s="127">
        <f t="shared" si="3"/>
        <v>42.035517434706314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132442</v>
      </c>
      <c r="Y112" s="127">
        <v>137341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6532</v>
      </c>
      <c r="U114" s="127">
        <v>6906</v>
      </c>
      <c r="V114" s="127">
        <v>6608</v>
      </c>
      <c r="W114" s="127">
        <v>6623</v>
      </c>
      <c r="X114" s="127">
        <v>6435</v>
      </c>
      <c r="Y114" s="127">
        <v>6992</v>
      </c>
      <c r="Z114" s="127"/>
      <c r="AA114" s="127" t="str">
        <f>TEXT(Y114,"###,###")</f>
        <v>6,992</v>
      </c>
      <c r="AB114" s="127"/>
      <c r="AC114" s="127">
        <f>Y114/X114-1</f>
        <v>8.6557886557886654E-2</v>
      </c>
      <c r="AD114" s="127"/>
      <c r="AE114" s="127">
        <f>Y114/T114-1</f>
        <v>7.0422535211267512E-2</v>
      </c>
      <c r="AF114" s="127"/>
    </row>
    <row r="115" spans="19:32" x14ac:dyDescent="0.25">
      <c r="S115" s="127" t="s">
        <v>104</v>
      </c>
      <c r="T115" s="127">
        <v>7563</v>
      </c>
      <c r="U115" s="127">
        <v>8088</v>
      </c>
      <c r="V115" s="127">
        <v>7798</v>
      </c>
      <c r="W115" s="127">
        <v>7793</v>
      </c>
      <c r="X115" s="127">
        <v>7508</v>
      </c>
      <c r="Y115" s="127">
        <v>8278</v>
      </c>
      <c r="Z115" s="127"/>
      <c r="AA115" s="127" t="str">
        <f>TEXT(Y115,"###,###")</f>
        <v>8,278</v>
      </c>
      <c r="AB115" s="127"/>
      <c r="AC115" s="127">
        <f>Y115/X115-1</f>
        <v>0.10255727224294087</v>
      </c>
      <c r="AD115" s="127"/>
      <c r="AE115" s="127">
        <f>Y115/T115-1</f>
        <v>9.4539204019568945E-2</v>
      </c>
      <c r="AF115" s="127"/>
    </row>
    <row r="116" spans="19:32" x14ac:dyDescent="0.25">
      <c r="S116" s="127" t="s">
        <v>56</v>
      </c>
      <c r="T116" s="127">
        <v>14095</v>
      </c>
      <c r="U116" s="127">
        <v>14994</v>
      </c>
      <c r="V116" s="127">
        <v>14406</v>
      </c>
      <c r="W116" s="127">
        <v>14416</v>
      </c>
      <c r="X116" s="127">
        <v>13943</v>
      </c>
      <c r="Y116" s="127">
        <v>15270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41.53</v>
      </c>
      <c r="V118" s="127">
        <v>43.64</v>
      </c>
      <c r="W118" s="127">
        <v>43.65</v>
      </c>
      <c r="X118" s="127">
        <v>42.59</v>
      </c>
      <c r="Y118" s="127">
        <v>40.39</v>
      </c>
      <c r="Z118" s="127"/>
      <c r="AA118" s="127" t="str">
        <f>TEXT(Y118,"##.0")</f>
        <v>40.4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84489</v>
      </c>
      <c r="V120" s="127">
        <v>84122</v>
      </c>
      <c r="W120" s="127">
        <v>83922</v>
      </c>
      <c r="X120" s="127">
        <v>83873</v>
      </c>
      <c r="Y120" s="127">
        <v>85204</v>
      </c>
      <c r="Z120" s="127"/>
      <c r="AA120" s="127" t="str">
        <f>TEXT(Y120,"###,###")</f>
        <v>85,204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6974</v>
      </c>
      <c r="V121" s="127">
        <v>6822</v>
      </c>
      <c r="W121" s="127">
        <v>6575</v>
      </c>
      <c r="X121" s="127">
        <v>6674</v>
      </c>
      <c r="Y121" s="127">
        <v>6689</v>
      </c>
      <c r="Z121" s="127"/>
      <c r="AA121" s="127" t="str">
        <f t="shared" ref="AA121:AA128" si="4">TEXT(Y121,"###,###")</f>
        <v>6,689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6252</v>
      </c>
      <c r="V122" s="127">
        <v>6063</v>
      </c>
      <c r="W122" s="127">
        <v>6095</v>
      </c>
      <c r="X122" s="127">
        <v>6373</v>
      </c>
      <c r="Y122" s="127">
        <v>6872</v>
      </c>
      <c r="Z122" s="127"/>
      <c r="AA122" s="127" t="str">
        <f t="shared" si="4"/>
        <v>6,872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90741</v>
      </c>
      <c r="V124" s="127">
        <v>90185</v>
      </c>
      <c r="W124" s="127">
        <v>90017</v>
      </c>
      <c r="X124" s="127">
        <v>90246</v>
      </c>
      <c r="Y124" s="127">
        <v>92076</v>
      </c>
      <c r="Z124" s="127"/>
      <c r="AA124" s="127" t="str">
        <f t="shared" si="4"/>
        <v>92,076</v>
      </c>
      <c r="AB124" s="127"/>
      <c r="AC124" s="127">
        <f>Y124/$Y$7*100</f>
        <v>93.227357869690678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13226</v>
      </c>
      <c r="V125" s="127">
        <v>12885</v>
      </c>
      <c r="W125" s="127">
        <v>12670</v>
      </c>
      <c r="X125" s="127">
        <v>13047</v>
      </c>
      <c r="Y125" s="127">
        <v>13561</v>
      </c>
      <c r="Z125" s="127"/>
      <c r="AA125" s="127" t="str">
        <f t="shared" si="4"/>
        <v>13,561</v>
      </c>
      <c r="AB125" s="127"/>
      <c r="AC125" s="127">
        <f>Y125/$Y$7*100</f>
        <v>13.730572571254998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51641</v>
      </c>
      <c r="V127" s="127">
        <v>50976</v>
      </c>
      <c r="W127" s="127">
        <v>50543</v>
      </c>
      <c r="X127" s="127">
        <v>50674</v>
      </c>
      <c r="Y127" s="127">
        <v>51736</v>
      </c>
      <c r="Z127" s="127"/>
      <c r="AA127" s="127" t="str">
        <f t="shared" si="4"/>
        <v>51,736</v>
      </c>
      <c r="AB127" s="127"/>
      <c r="AC127" s="127">
        <f>Y127/$Y$7*100</f>
        <v>52.382929175315141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46069</v>
      </c>
      <c r="V128" s="127">
        <v>46031</v>
      </c>
      <c r="W128" s="127">
        <v>46050</v>
      </c>
      <c r="X128" s="127">
        <v>46249</v>
      </c>
      <c r="Y128" s="127">
        <v>47029</v>
      </c>
      <c r="Z128" s="127"/>
      <c r="AA128" s="127" t="str">
        <f t="shared" si="4"/>
        <v>47,029</v>
      </c>
      <c r="AB128" s="127"/>
      <c r="AC128" s="127">
        <f>Y128/$Y$7*100</f>
        <v>47.617070824684859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1227AB8E-27A5-4062-812D-DBBC25D55FA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4746DA6D-E778-4AF0-8829-B8E1AF72751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DB9FC6C8-3261-43CA-B608-74038607258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B11AF52E-0EA9-4439-8892-2549531EEA8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Moonee Valley</v>
      </c>
      <c r="T1" s="127"/>
      <c r="U1" s="127"/>
      <c r="V1" s="127"/>
      <c r="W1" s="127"/>
      <c r="X1" s="127"/>
      <c r="Y1" s="127" t="str">
        <f>Y3</f>
        <v>8.50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161</v>
      </c>
      <c r="V3" s="127"/>
      <c r="W3" s="127"/>
      <c r="X3" s="127"/>
      <c r="Y3" s="127" t="s">
        <v>212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8.50'!$Y$3&amp;" "&amp;'Table 8.50'!$U$3&amp;", "&amp;'State data for spotlight'!$C$3&amp;", "&amp;'Table 8.50'!$Y$2</f>
        <v>Table 8.50 Moonee Valley,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89714</v>
      </c>
      <c r="U4" s="129">
        <v>90741</v>
      </c>
      <c r="V4" s="129">
        <v>91229</v>
      </c>
      <c r="W4" s="129">
        <v>93334</v>
      </c>
      <c r="X4" s="129">
        <v>94768</v>
      </c>
      <c r="Y4" s="129">
        <v>99101</v>
      </c>
      <c r="Z4" s="127"/>
      <c r="AA4" s="127" t="str">
        <f>TEXT(Y4,"###,###")</f>
        <v>99,101</v>
      </c>
      <c r="AB4" s="127"/>
      <c r="AC4" s="127">
        <f t="shared" ref="AC4:AC9" si="0">Y4/X4-1</f>
        <v>4.5722184703697488E-2</v>
      </c>
      <c r="AD4" s="127"/>
      <c r="AE4" s="127">
        <f>Y4/T4-1</f>
        <v>0.10463249882961412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45089</v>
      </c>
      <c r="U5" s="129">
        <v>45367</v>
      </c>
      <c r="V5" s="129">
        <v>45425</v>
      </c>
      <c r="W5" s="129">
        <v>46356</v>
      </c>
      <c r="X5" s="129">
        <v>46829</v>
      </c>
      <c r="Y5" s="129">
        <v>49340</v>
      </c>
      <c r="Z5" s="127"/>
      <c r="AA5" s="127" t="str">
        <f>TEXT(Y5,"###,###")</f>
        <v>49,340</v>
      </c>
      <c r="AB5" s="127"/>
      <c r="AC5" s="127">
        <f t="shared" si="0"/>
        <v>5.3620619701467032E-2</v>
      </c>
      <c r="AD5" s="127"/>
      <c r="AE5" s="127">
        <f t="shared" ref="AE5:AE9" si="1">Y5/T5-1</f>
        <v>9.4280201379493889E-2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44625</v>
      </c>
      <c r="U6" s="129">
        <v>45373</v>
      </c>
      <c r="V6" s="129">
        <v>45804</v>
      </c>
      <c r="W6" s="129">
        <v>46978</v>
      </c>
      <c r="X6" s="129">
        <v>47939</v>
      </c>
      <c r="Y6" s="129">
        <v>49761</v>
      </c>
      <c r="Z6" s="127"/>
      <c r="AA6" s="127" t="str">
        <f>TEXT(Y6,"###,###")</f>
        <v>49,761</v>
      </c>
      <c r="AB6" s="127"/>
      <c r="AC6" s="127">
        <f t="shared" si="0"/>
        <v>3.8006633429984005E-2</v>
      </c>
      <c r="AD6" s="127"/>
      <c r="AE6" s="127">
        <f t="shared" si="1"/>
        <v>0.11509243697478988</v>
      </c>
      <c r="AF6" s="127"/>
    </row>
    <row r="7" spans="1:32" ht="16.5" customHeight="1" thickBot="1" x14ac:dyDescent="0.3">
      <c r="A7" s="46" t="str">
        <f>"QUICK STATS for "&amp;'Table 8.50'!Y2&amp;"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64676</v>
      </c>
      <c r="U7" s="129">
        <v>64998</v>
      </c>
      <c r="V7" s="129">
        <v>65701</v>
      </c>
      <c r="W7" s="129">
        <v>66547</v>
      </c>
      <c r="X7" s="129">
        <v>67928</v>
      </c>
      <c r="Y7" s="129">
        <v>69797</v>
      </c>
      <c r="Z7" s="127"/>
      <c r="AA7" s="127" t="str">
        <f>TEXT(Y7,"###,###")</f>
        <v>69,797</v>
      </c>
      <c r="AB7" s="127"/>
      <c r="AC7" s="127">
        <f t="shared" si="0"/>
        <v>2.751442704039575E-2</v>
      </c>
      <c r="AD7" s="127"/>
      <c r="AE7" s="127">
        <f t="shared" si="1"/>
        <v>7.9179293710186061E-2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99,101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8.50'!AA7</f>
        <v>69,797</v>
      </c>
      <c r="P8" s="51"/>
      <c r="S8" s="127" t="s">
        <v>96</v>
      </c>
      <c r="T8" s="127">
        <v>41388</v>
      </c>
      <c r="U8" s="127">
        <v>42209.96</v>
      </c>
      <c r="V8" s="127">
        <v>42553</v>
      </c>
      <c r="W8" s="127">
        <v>44640.05</v>
      </c>
      <c r="X8" s="127">
        <v>46267</v>
      </c>
      <c r="Y8" s="127">
        <v>47325.5</v>
      </c>
      <c r="Z8" s="127"/>
      <c r="AA8" s="127" t="str">
        <f>TEXT(Y8,"$###,###")</f>
        <v>$47,326</v>
      </c>
      <c r="AB8" s="127"/>
      <c r="AC8" s="127">
        <f t="shared" si="0"/>
        <v>2.287807724728208E-2</v>
      </c>
      <c r="AD8" s="127"/>
      <c r="AE8" s="127">
        <f t="shared" si="1"/>
        <v>0.14345945684739547</v>
      </c>
      <c r="AF8" s="127"/>
    </row>
    <row r="9" spans="1:32" x14ac:dyDescent="0.25">
      <c r="A9" s="55" t="s">
        <v>17</v>
      </c>
      <c r="B9" s="56"/>
      <c r="C9" s="57"/>
      <c r="D9" s="58">
        <f>'Table 8.50'!AC104</f>
        <v>74.996215981675263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50.496439675057673</v>
      </c>
      <c r="P9" s="59" t="s">
        <v>97</v>
      </c>
      <c r="S9" s="127" t="s">
        <v>9</v>
      </c>
      <c r="T9" s="127">
        <v>3723070478</v>
      </c>
      <c r="U9" s="127">
        <v>3842723946</v>
      </c>
      <c r="V9" s="127">
        <v>3978025329</v>
      </c>
      <c r="W9" s="127">
        <v>4161158142</v>
      </c>
      <c r="X9" s="127">
        <v>4407692629</v>
      </c>
      <c r="Y9" s="127">
        <v>4676003309</v>
      </c>
      <c r="Z9" s="127"/>
      <c r="AA9" s="127" t="str">
        <f>TEXT(Y9/1000000,"$#,###.0")&amp;" mil"</f>
        <v>$4,676.0 mil</v>
      </c>
      <c r="AB9" s="127"/>
      <c r="AC9" s="127">
        <f t="shared" si="0"/>
        <v>6.087327374751017E-2</v>
      </c>
      <c r="AD9" s="127"/>
      <c r="AE9" s="127">
        <f t="shared" si="1"/>
        <v>0.25595347620491649</v>
      </c>
      <c r="AF9" s="127"/>
    </row>
    <row r="10" spans="1:32" x14ac:dyDescent="0.25">
      <c r="A10" s="55" t="s">
        <v>20</v>
      </c>
      <c r="B10" s="56"/>
      <c r="C10" s="57"/>
      <c r="D10" s="58">
        <f>'Table 8.50'!AC105</f>
        <v>18.125952311278393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49.503560324942327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94.23757468086022</v>
      </c>
      <c r="P11" s="59" t="s">
        <v>97</v>
      </c>
      <c r="S11" s="127" t="s">
        <v>32</v>
      </c>
      <c r="T11" s="129">
        <v>81314</v>
      </c>
      <c r="U11" s="129">
        <v>82344</v>
      </c>
      <c r="V11" s="129">
        <v>82933</v>
      </c>
      <c r="W11" s="129">
        <v>85235</v>
      </c>
      <c r="X11" s="129">
        <v>86400</v>
      </c>
      <c r="Y11" s="129">
        <v>90168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8.50'!AC108</f>
        <v>13.193610558924734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12.798544350043697</v>
      </c>
      <c r="P12" s="59" t="s">
        <v>97</v>
      </c>
      <c r="S12" s="127" t="s">
        <v>33</v>
      </c>
      <c r="T12" s="129">
        <v>8397</v>
      </c>
      <c r="U12" s="129">
        <v>8397</v>
      </c>
      <c r="V12" s="129">
        <v>8298</v>
      </c>
      <c r="W12" s="129">
        <v>8097</v>
      </c>
      <c r="X12" s="129">
        <v>8366</v>
      </c>
      <c r="Y12" s="129">
        <v>8933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8.50'!AC109</f>
        <v>12.522577976004278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8.50'!AA118</f>
        <v>40.3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8.50'!AC110</f>
        <v>22.013905006003974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16.006418613980543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8.50'!AC111</f>
        <v>45.392074752020669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83.993581386019457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461</v>
      </c>
      <c r="Z15" s="127"/>
      <c r="AA15" s="130">
        <f t="shared" ref="AA15:AA34" si="2">IF(Y15="np",0,Y15/$Y$34)</f>
        <v>4.651819860546311E-3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149</v>
      </c>
      <c r="Z16" s="127"/>
      <c r="AA16" s="130">
        <f t="shared" si="2"/>
        <v>1.5035166143631245E-3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4460</v>
      </c>
      <c r="Z17" s="127"/>
      <c r="AA17" s="130">
        <f t="shared" si="2"/>
        <v>4.500459127556735E-2</v>
      </c>
      <c r="AB17" s="127"/>
      <c r="AC17" s="127"/>
      <c r="AD17" s="127"/>
      <c r="AE17" s="127"/>
      <c r="AF17" s="127"/>
    </row>
    <row r="18" spans="1:32" x14ac:dyDescent="0.25">
      <c r="A18" s="85" t="str">
        <f>'Table 8.50'!$S$1&amp;" ("&amp;'Table 8.50'!$T$2&amp;" to "&amp;'Table 8.50'!$Y$2&amp;")"</f>
        <v>Moonee Valley (2011-12 to 2016-17)</v>
      </c>
      <c r="B18" s="85"/>
      <c r="C18" s="85"/>
      <c r="D18" s="85"/>
      <c r="E18" s="85"/>
      <c r="F18" s="85"/>
      <c r="G18" s="85" t="str">
        <f>'Table 8.50'!$S$1&amp;" ("&amp;'Table 8.50'!$T$2&amp;" to "&amp;'Table 8.50'!$Y$2&amp;")"</f>
        <v>Moonee Valley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573</v>
      </c>
      <c r="Z18" s="127"/>
      <c r="AA18" s="130">
        <f t="shared" si="2"/>
        <v>5.7819800002018142E-3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5316</v>
      </c>
      <c r="Z19" s="127"/>
      <c r="AA19" s="130">
        <f t="shared" si="2"/>
        <v>5.3642243771505838E-2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3936</v>
      </c>
      <c r="Z20" s="127"/>
      <c r="AA20" s="130">
        <f t="shared" si="2"/>
        <v>3.9717056336464822E-2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8308</v>
      </c>
      <c r="Z21" s="127"/>
      <c r="AA21" s="130">
        <f t="shared" si="2"/>
        <v>8.3833664645159983E-2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6345</v>
      </c>
      <c r="Z22" s="127"/>
      <c r="AA22" s="130">
        <f t="shared" si="2"/>
        <v>6.402559005459077E-2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4130</v>
      </c>
      <c r="Z23" s="127"/>
      <c r="AA23" s="130">
        <f t="shared" si="2"/>
        <v>4.1674655149796673E-2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2190</v>
      </c>
      <c r="Z24" s="127"/>
      <c r="AA24" s="130">
        <f t="shared" si="2"/>
        <v>2.2098667016478137E-2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5123</v>
      </c>
      <c r="Z25" s="127"/>
      <c r="AA25" s="130">
        <f t="shared" si="2"/>
        <v>5.1694735673706624E-2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1828</v>
      </c>
      <c r="Z26" s="127"/>
      <c r="AA26" s="130">
        <f t="shared" si="2"/>
        <v>1.8445827993663032E-2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9900</v>
      </c>
      <c r="Z27" s="127"/>
      <c r="AA27" s="130">
        <f t="shared" si="2"/>
        <v>9.9898083773120358E-2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8976</v>
      </c>
      <c r="Z28" s="127"/>
      <c r="AA28" s="130">
        <f t="shared" si="2"/>
        <v>9.0574262620962451E-2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5546</v>
      </c>
      <c r="Z29" s="127"/>
      <c r="AA29" s="130">
        <f t="shared" si="2"/>
        <v>5.5963108344012677E-2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9046</v>
      </c>
      <c r="Z30" s="127"/>
      <c r="AA30" s="130">
        <f t="shared" si="2"/>
        <v>9.1280612708247139E-2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8.50'!Y2&amp;")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9841</v>
      </c>
      <c r="Z31" s="127"/>
      <c r="AA31" s="130">
        <f t="shared" si="2"/>
        <v>9.9302731556694682E-2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3037</v>
      </c>
      <c r="Z32" s="127"/>
      <c r="AA32" s="130">
        <f t="shared" si="2"/>
        <v>3.0645503072622881E-2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2730</v>
      </c>
      <c r="Z33" s="127"/>
      <c r="AA33" s="130">
        <f t="shared" si="2"/>
        <v>2.7547653404102885E-2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99101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54966</v>
      </c>
      <c r="U37" s="127">
        <v>54496</v>
      </c>
      <c r="V37" s="127">
        <v>55435</v>
      </c>
      <c r="W37" s="127">
        <v>56108</v>
      </c>
      <c r="X37" s="127">
        <v>57588</v>
      </c>
      <c r="Y37" s="127">
        <v>58625</v>
      </c>
      <c r="Z37" s="127"/>
      <c r="AA37" s="127" t="str">
        <f>TEXT(Y37,"###,###")</f>
        <v>58,625</v>
      </c>
      <c r="AB37" s="127"/>
      <c r="AC37" s="127">
        <f>Y37/X37-1</f>
        <v>1.8007223727165345E-2</v>
      </c>
      <c r="AD37" s="127"/>
      <c r="AE37" s="127">
        <f>Y37/T37-1</f>
        <v>6.656842411672681E-2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9708</v>
      </c>
      <c r="U38" s="127">
        <v>10502</v>
      </c>
      <c r="V38" s="127">
        <v>10266</v>
      </c>
      <c r="W38" s="127">
        <v>10439</v>
      </c>
      <c r="X38" s="127">
        <v>10340</v>
      </c>
      <c r="Y38" s="127">
        <v>11172</v>
      </c>
      <c r="Z38" s="127"/>
      <c r="AA38" s="127" t="str">
        <f>TEXT(Y38,"###,###")</f>
        <v>11,172</v>
      </c>
      <c r="AB38" s="127"/>
      <c r="AC38" s="127">
        <f>Y38/X38-1</f>
        <v>8.0464216634429375E-2</v>
      </c>
      <c r="AD38" s="127"/>
      <c r="AE38" s="127">
        <f>Y38/T38-1</f>
        <v>0.15080346106304088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64674</v>
      </c>
      <c r="U40" s="127">
        <v>64998</v>
      </c>
      <c r="V40" s="127">
        <v>65701</v>
      </c>
      <c r="W40" s="127">
        <v>66547</v>
      </c>
      <c r="X40" s="127">
        <v>67928</v>
      </c>
      <c r="Y40" s="127">
        <v>69797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83.993581386019457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16.006418613980543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29</v>
      </c>
      <c r="Y44" s="129">
        <v>26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547</v>
      </c>
      <c r="Y45" s="129">
        <v>577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2312</v>
      </c>
      <c r="Y46" s="129">
        <v>2313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4811</v>
      </c>
      <c r="Y47" s="129">
        <v>5110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6656</v>
      </c>
      <c r="Y48" s="129">
        <v>7018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8.50'!S1&amp;" ("&amp;'Table 8.50'!Y2&amp;") *"</f>
        <v>Number of jobs by age and sex of job holders in Moonee Valley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6288</v>
      </c>
      <c r="Y49" s="129">
        <v>6757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5022</v>
      </c>
      <c r="Y50" s="129">
        <v>5555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4795</v>
      </c>
      <c r="Y51" s="129">
        <v>4815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4602</v>
      </c>
      <c r="Y52" s="129">
        <v>4951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3884</v>
      </c>
      <c r="Y53" s="129">
        <v>3978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3329</v>
      </c>
      <c r="Y54" s="129">
        <v>3458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2402</v>
      </c>
      <c r="Y55" s="129">
        <v>2463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1260</v>
      </c>
      <c r="Y56" s="129">
        <v>1340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504</v>
      </c>
      <c r="Y57" s="129">
        <v>592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218</v>
      </c>
      <c r="Y58" s="129">
        <v>202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112</v>
      </c>
      <c r="Y59" s="129">
        <v>119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63</v>
      </c>
      <c r="Y60" s="129">
        <v>64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46829</v>
      </c>
      <c r="Y61" s="129">
        <v>49340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24</v>
      </c>
      <c r="Y63" s="129">
        <v>30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8.50'!S1&amp;" ("&amp;'Table 8.50'!Y2&amp;") *"</f>
        <v>Number of employed persons per occupation of main job by sex in Moonee Valley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790</v>
      </c>
      <c r="Y64" s="129">
        <v>809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2547</v>
      </c>
      <c r="Y65" s="129">
        <v>2626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5055</v>
      </c>
      <c r="Y66" s="129">
        <v>5351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7185</v>
      </c>
      <c r="Y67" s="129">
        <v>7380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6093</v>
      </c>
      <c r="Y68" s="129">
        <v>6413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4910</v>
      </c>
      <c r="Y69" s="129">
        <v>5365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4828</v>
      </c>
      <c r="Y70" s="129">
        <v>4804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4676</v>
      </c>
      <c r="Y71" s="129">
        <v>4894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4182</v>
      </c>
      <c r="Y72" s="129">
        <v>4222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3487</v>
      </c>
      <c r="Y73" s="129">
        <v>3633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2350</v>
      </c>
      <c r="Y74" s="129">
        <v>2341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1084</v>
      </c>
      <c r="Y75" s="129">
        <v>1113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307</v>
      </c>
      <c r="Y76" s="129">
        <v>374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202</v>
      </c>
      <c r="Y77" s="129">
        <v>184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116</v>
      </c>
      <c r="Y78" s="129">
        <v>123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106</v>
      </c>
      <c r="Y79" s="129">
        <v>99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47939</v>
      </c>
      <c r="Y80" s="129">
        <v>49761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8.50'!S1</f>
        <v>Moonee Valley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5272</v>
      </c>
      <c r="Y83" s="129">
        <v>5513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7160</v>
      </c>
      <c r="Y84" s="129">
        <v>7554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8.50'!AA4</f>
        <v>99,101</v>
      </c>
      <c r="D85" s="99">
        <f>'Table 8.50'!AC4</f>
        <v>4.5722184703697488E-2</v>
      </c>
      <c r="E85" s="100">
        <f>'Table 8.50'!AC4</f>
        <v>4.5722184703697488E-2</v>
      </c>
      <c r="F85" s="99">
        <f>'Table 8.50'!AE4</f>
        <v>0.10463249882961412</v>
      </c>
      <c r="G85" s="100">
        <f>'Table 8.50'!AE4</f>
        <v>0.10463249882961412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4302</v>
      </c>
      <c r="Y85" s="129">
        <v>4381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8.50'!AA5</f>
        <v>49,340</v>
      </c>
      <c r="D86" s="99">
        <f>'Table 8.50'!AC5</f>
        <v>5.3620619701467032E-2</v>
      </c>
      <c r="E86" s="100">
        <f>'Table 8.50'!AC5</f>
        <v>5.3620619701467032E-2</v>
      </c>
      <c r="F86" s="99">
        <f>'Table 8.50'!AE5</f>
        <v>9.4280201379493889E-2</v>
      </c>
      <c r="G86" s="100">
        <f>'Table 8.50'!AE5</f>
        <v>9.4280201379493889E-2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2018</v>
      </c>
      <c r="Y86" s="129">
        <v>2064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8.50'!AA6</f>
        <v>49,761</v>
      </c>
      <c r="D87" s="99">
        <f>'Table 8.50'!AC6</f>
        <v>3.8006633429984005E-2</v>
      </c>
      <c r="E87" s="100">
        <f>'Table 8.50'!AC6</f>
        <v>3.8006633429984005E-2</v>
      </c>
      <c r="F87" s="99">
        <f>'Table 8.50'!AE6</f>
        <v>0.11509243697478988</v>
      </c>
      <c r="G87" s="100">
        <f>'Table 8.50'!AE6</f>
        <v>0.11509243697478988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2536</v>
      </c>
      <c r="Y87" s="129">
        <v>2732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8.50'!AA7</f>
        <v>69,797</v>
      </c>
      <c r="D88" s="99">
        <f>'Table 8.50'!AC7</f>
        <v>2.751442704039575E-2</v>
      </c>
      <c r="E88" s="100">
        <f>'Table 8.50'!AC7</f>
        <v>2.751442704039575E-2</v>
      </c>
      <c r="F88" s="99">
        <f>'Table 8.50'!AE7</f>
        <v>7.9179293710186061E-2</v>
      </c>
      <c r="G88" s="100">
        <f>'Table 8.50'!AE7</f>
        <v>7.9179293710186061E-2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2087</v>
      </c>
      <c r="Y88" s="129">
        <v>2133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8.50'!AA37</f>
        <v>58,625</v>
      </c>
      <c r="D89" s="99">
        <f>'Table 8.50'!AC37</f>
        <v>1.8007223727165345E-2</v>
      </c>
      <c r="E89" s="100">
        <f>'Table 8.50'!AC37</f>
        <v>1.8007223727165345E-2</v>
      </c>
      <c r="F89" s="99">
        <f>'Table 8.50'!AE37</f>
        <v>6.656842411672681E-2</v>
      </c>
      <c r="G89" s="100">
        <f>'Table 8.50'!AE37</f>
        <v>6.656842411672681E-2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1623</v>
      </c>
      <c r="Y89" s="129">
        <v>1674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8.50'!AA38</f>
        <v>11,172</v>
      </c>
      <c r="D90" s="99">
        <f>'Table 8.50'!AC38</f>
        <v>8.0464216634429375E-2</v>
      </c>
      <c r="E90" s="100">
        <f>'Table 8.50'!AC38</f>
        <v>8.0464216634429375E-2</v>
      </c>
      <c r="F90" s="99">
        <f>'Table 8.50'!AE38</f>
        <v>0.15080346106304088</v>
      </c>
      <c r="G90" s="100">
        <f>'Table 8.50'!AE38</f>
        <v>0.15080346106304088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2304</v>
      </c>
      <c r="Y90" s="129">
        <v>2504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8.50'!AA114</f>
        <v>4,878</v>
      </c>
      <c r="D91" s="99">
        <f>'Table 8.50'!AC114</f>
        <v>9.6919271418934194E-2</v>
      </c>
      <c r="E91" s="100">
        <f>'Table 8.50'!AC114</f>
        <v>9.6919271418934194E-2</v>
      </c>
      <c r="F91" s="99">
        <f>'Table 8.50'!AE114</f>
        <v>0.14426460239268124</v>
      </c>
      <c r="G91" s="100">
        <f>'Table 8.50'!AE114</f>
        <v>0.14426460239268124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34190</v>
      </c>
      <c r="Y91" s="129">
        <v>35245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8.50'!AA115</f>
        <v>6,294</v>
      </c>
      <c r="D92" s="99">
        <f>'Table 8.50'!AC115</f>
        <v>6.7322367305409525E-2</v>
      </c>
      <c r="E92" s="100">
        <f>'Table 8.50'!AC115</f>
        <v>6.7322367305409525E-2</v>
      </c>
      <c r="F92" s="99">
        <f>'Table 8.50'!AE115</f>
        <v>0.15528634361233484</v>
      </c>
      <c r="G92" s="100">
        <f>'Table 8.50'!AE115</f>
        <v>0.15528634361233484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8.50'!AA8</f>
        <v>$47,326</v>
      </c>
      <c r="D93" s="99">
        <f>'Table 8.50'!AC8</f>
        <v>2.287807724728208E-2</v>
      </c>
      <c r="E93" s="100">
        <f>'Table 8.50'!AC8</f>
        <v>2.287807724728208E-2</v>
      </c>
      <c r="F93" s="99">
        <f>'Table 8.50'!AE8</f>
        <v>0.14345945684739547</v>
      </c>
      <c r="G93" s="100">
        <f>'Table 8.50'!AE8</f>
        <v>0.14345945684739547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3555</v>
      </c>
      <c r="Y93" s="129">
        <v>3848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8.50'!AA9</f>
        <v>$4,676.0 mil</v>
      </c>
      <c r="D94" s="99">
        <f>'Table 8.50'!AC9</f>
        <v>6.087327374751017E-2</v>
      </c>
      <c r="E94" s="100">
        <f>'Table 8.50'!AC9</f>
        <v>6.087327374751017E-2</v>
      </c>
      <c r="F94" s="99">
        <f>'Table 8.50'!AE9</f>
        <v>0.25595347620491649</v>
      </c>
      <c r="G94" s="100">
        <f>'Table 8.50'!AE9</f>
        <v>0.25595347620491649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9152</v>
      </c>
      <c r="Y94" s="129">
        <v>9472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783</v>
      </c>
      <c r="Y95" s="129">
        <v>824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3143</v>
      </c>
      <c r="Y96" s="129">
        <v>3381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6683</v>
      </c>
      <c r="Y97" s="129">
        <v>6943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3163</v>
      </c>
      <c r="Y98" s="129">
        <v>3226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184</v>
      </c>
      <c r="Y99" s="129">
        <v>187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994</v>
      </c>
      <c r="Y100" s="129">
        <v>981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33738</v>
      </c>
      <c r="Y101" s="129">
        <v>34552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68853</v>
      </c>
      <c r="Y104" s="127">
        <v>74322</v>
      </c>
      <c r="Z104" s="127"/>
      <c r="AA104" s="127" t="str">
        <f>TEXT(Y104,"###,###")</f>
        <v>74,322</v>
      </c>
      <c r="AB104" s="127"/>
      <c r="AC104" s="127">
        <f>Y104/($Y$4)*100</f>
        <v>74.996215981675263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18257</v>
      </c>
      <c r="Y105" s="127">
        <v>17963</v>
      </c>
      <c r="Z105" s="127"/>
      <c r="AA105" s="127" t="str">
        <f>TEXT(Y105,"###,###")</f>
        <v>17,963</v>
      </c>
      <c r="AB105" s="127"/>
      <c r="AC105" s="127">
        <f>Y105/($Y$4)*100</f>
        <v>18.125952311278393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87110</v>
      </c>
      <c r="Y106" s="127">
        <v>92285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11842</v>
      </c>
      <c r="Y108" s="127">
        <v>13075</v>
      </c>
      <c r="Z108" s="127"/>
      <c r="AA108" s="127" t="str">
        <f>TEXT(Y108,"###,###")</f>
        <v>13,075</v>
      </c>
      <c r="AB108" s="127"/>
      <c r="AC108" s="127">
        <f>Y108/($Y$4)*100</f>
        <v>13.193610558924734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11813</v>
      </c>
      <c r="Y109" s="127">
        <v>12410</v>
      </c>
      <c r="Z109" s="127"/>
      <c r="AA109" s="127" t="str">
        <f>TEXT(Y109,"###,###")</f>
        <v>12,410</v>
      </c>
      <c r="AB109" s="127"/>
      <c r="AC109" s="127">
        <f t="shared" ref="AC109:AC111" si="3">Y109/($Y$4)*100</f>
        <v>12.522577976004278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21021</v>
      </c>
      <c r="Y110" s="127">
        <v>21816</v>
      </c>
      <c r="Z110" s="127"/>
      <c r="AA110" s="127" t="str">
        <f>TEXT(Y110,"###,###")</f>
        <v>21,816</v>
      </c>
      <c r="AB110" s="127"/>
      <c r="AC110" s="127">
        <f t="shared" si="3"/>
        <v>22.013905006003974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42434</v>
      </c>
      <c r="Y111" s="127">
        <v>44984</v>
      </c>
      <c r="Z111" s="127"/>
      <c r="AA111" s="127" t="str">
        <f>TEXT(Y111,"###,###")</f>
        <v>44,984</v>
      </c>
      <c r="AB111" s="127"/>
      <c r="AC111" s="127">
        <f t="shared" si="3"/>
        <v>45.392074752020669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94768</v>
      </c>
      <c r="Y112" s="127">
        <v>99101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4263</v>
      </c>
      <c r="U114" s="127">
        <v>4584</v>
      </c>
      <c r="V114" s="127">
        <v>4441</v>
      </c>
      <c r="W114" s="127">
        <v>4531</v>
      </c>
      <c r="X114" s="127">
        <v>4447</v>
      </c>
      <c r="Y114" s="127">
        <v>4878</v>
      </c>
      <c r="Z114" s="127"/>
      <c r="AA114" s="127" t="str">
        <f>TEXT(Y114,"###,###")</f>
        <v>4,878</v>
      </c>
      <c r="AB114" s="127"/>
      <c r="AC114" s="127">
        <f>Y114/X114-1</f>
        <v>9.6919271418934194E-2</v>
      </c>
      <c r="AD114" s="127"/>
      <c r="AE114" s="127">
        <f>Y114/T114-1</f>
        <v>0.14426460239268124</v>
      </c>
      <c r="AF114" s="127"/>
    </row>
    <row r="115" spans="19:32" x14ac:dyDescent="0.25">
      <c r="S115" s="127" t="s">
        <v>104</v>
      </c>
      <c r="T115" s="127">
        <v>5448</v>
      </c>
      <c r="U115" s="127">
        <v>5919</v>
      </c>
      <c r="V115" s="127">
        <v>5825</v>
      </c>
      <c r="W115" s="127">
        <v>5911</v>
      </c>
      <c r="X115" s="127">
        <v>5897</v>
      </c>
      <c r="Y115" s="127">
        <v>6294</v>
      </c>
      <c r="Z115" s="127"/>
      <c r="AA115" s="127" t="str">
        <f>TEXT(Y115,"###,###")</f>
        <v>6,294</v>
      </c>
      <c r="AB115" s="127"/>
      <c r="AC115" s="127">
        <f>Y115/X115-1</f>
        <v>6.7322367305409525E-2</v>
      </c>
      <c r="AD115" s="127"/>
      <c r="AE115" s="127">
        <f>Y115/T115-1</f>
        <v>0.15528634361233484</v>
      </c>
      <c r="AF115" s="127"/>
    </row>
    <row r="116" spans="19:32" x14ac:dyDescent="0.25">
      <c r="S116" s="127" t="s">
        <v>56</v>
      </c>
      <c r="T116" s="127">
        <v>9711</v>
      </c>
      <c r="U116" s="127">
        <v>10503</v>
      </c>
      <c r="V116" s="127">
        <v>10266</v>
      </c>
      <c r="W116" s="127">
        <v>10442</v>
      </c>
      <c r="X116" s="127">
        <v>10344</v>
      </c>
      <c r="Y116" s="127">
        <v>11172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40.090000000000003</v>
      </c>
      <c r="V118" s="127">
        <v>40.22</v>
      </c>
      <c r="W118" s="127">
        <v>40.26</v>
      </c>
      <c r="X118" s="127">
        <v>43.27</v>
      </c>
      <c r="Y118" s="127">
        <v>40.29</v>
      </c>
      <c r="Z118" s="127"/>
      <c r="AA118" s="127" t="str">
        <f>TEXT(Y118,"##.0")</f>
        <v>40.3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56607</v>
      </c>
      <c r="V120" s="127">
        <v>57405</v>
      </c>
      <c r="W120" s="127">
        <v>58448</v>
      </c>
      <c r="X120" s="127">
        <v>59560</v>
      </c>
      <c r="Y120" s="127">
        <v>60864</v>
      </c>
      <c r="Z120" s="127"/>
      <c r="AA120" s="127" t="str">
        <f>TEXT(Y120,"###,###")</f>
        <v>60,864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4092</v>
      </c>
      <c r="V121" s="127">
        <v>4069</v>
      </c>
      <c r="W121" s="127">
        <v>3863</v>
      </c>
      <c r="X121" s="127">
        <v>3879</v>
      </c>
      <c r="Y121" s="127">
        <v>4022</v>
      </c>
      <c r="Z121" s="127"/>
      <c r="AA121" s="127" t="str">
        <f t="shared" ref="AA121:AA128" si="4">TEXT(Y121,"###,###")</f>
        <v>4,022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4299</v>
      </c>
      <c r="V122" s="127">
        <v>4227</v>
      </c>
      <c r="W122" s="127">
        <v>4236</v>
      </c>
      <c r="X122" s="127">
        <v>4490</v>
      </c>
      <c r="Y122" s="127">
        <v>4911</v>
      </c>
      <c r="Z122" s="127"/>
      <c r="AA122" s="127" t="str">
        <f t="shared" si="4"/>
        <v>4,911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60906</v>
      </c>
      <c r="V124" s="127">
        <v>61632</v>
      </c>
      <c r="W124" s="127">
        <v>62684</v>
      </c>
      <c r="X124" s="127">
        <v>64050</v>
      </c>
      <c r="Y124" s="127">
        <v>65775</v>
      </c>
      <c r="Z124" s="127"/>
      <c r="AA124" s="127" t="str">
        <f t="shared" si="4"/>
        <v>65,775</v>
      </c>
      <c r="AB124" s="127"/>
      <c r="AC124" s="127">
        <f>Y124/$Y$7*100</f>
        <v>94.23757468086022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8391</v>
      </c>
      <c r="V125" s="127">
        <v>8296</v>
      </c>
      <c r="W125" s="127">
        <v>8099</v>
      </c>
      <c r="X125" s="127">
        <v>8369</v>
      </c>
      <c r="Y125" s="127">
        <v>8933</v>
      </c>
      <c r="Z125" s="127"/>
      <c r="AA125" s="127" t="str">
        <f t="shared" si="4"/>
        <v>8,933</v>
      </c>
      <c r="AB125" s="127"/>
      <c r="AC125" s="127">
        <f>Y125/$Y$7*100</f>
        <v>12.798544350043697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33055</v>
      </c>
      <c r="V127" s="127">
        <v>33313</v>
      </c>
      <c r="W127" s="127">
        <v>33601</v>
      </c>
      <c r="X127" s="127">
        <v>34190</v>
      </c>
      <c r="Y127" s="127">
        <v>35245</v>
      </c>
      <c r="Z127" s="127"/>
      <c r="AA127" s="127" t="str">
        <f t="shared" si="4"/>
        <v>35,245</v>
      </c>
      <c r="AB127" s="127"/>
      <c r="AC127" s="127">
        <f>Y127/$Y$7*100</f>
        <v>50.496439675057673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31942</v>
      </c>
      <c r="V128" s="127">
        <v>32388</v>
      </c>
      <c r="W128" s="127">
        <v>32946</v>
      </c>
      <c r="X128" s="127">
        <v>33738</v>
      </c>
      <c r="Y128" s="127">
        <v>34552</v>
      </c>
      <c r="Z128" s="127"/>
      <c r="AA128" s="127" t="str">
        <f t="shared" si="4"/>
        <v>34,552</v>
      </c>
      <c r="AB128" s="127"/>
      <c r="AC128" s="127">
        <f>Y128/$Y$7*100</f>
        <v>49.503560324942327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442468EF-3D4C-44D1-AEF9-436BC713624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7B23E62A-160B-4D1D-AC4F-A96B9A28D36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D545D281-FFF3-47A4-A2F7-BB8391B3B5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E9865FCC-A215-4363-BBE0-EE73757F60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Moorabool</v>
      </c>
      <c r="T1" s="127"/>
      <c r="U1" s="127"/>
      <c r="V1" s="127"/>
      <c r="W1" s="127"/>
      <c r="X1" s="127"/>
      <c r="Y1" s="127" t="str">
        <f>Y3</f>
        <v>8.51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162</v>
      </c>
      <c r="V3" s="127"/>
      <c r="W3" s="127"/>
      <c r="X3" s="127"/>
      <c r="Y3" s="127" t="s">
        <v>261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8.51'!$Y$3&amp;" "&amp;'Table 8.51'!$U$3&amp;", "&amp;'State data for spotlight'!$C$3&amp;", "&amp;'Table 8.51'!$Y$2</f>
        <v>Table 8.51 Moorabool,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21531</v>
      </c>
      <c r="U4" s="129">
        <v>22075</v>
      </c>
      <c r="V4" s="129">
        <v>22467</v>
      </c>
      <c r="W4" s="129">
        <v>23140</v>
      </c>
      <c r="X4" s="129">
        <v>23334</v>
      </c>
      <c r="Y4" s="129">
        <v>25292</v>
      </c>
      <c r="Z4" s="127"/>
      <c r="AA4" s="127" t="str">
        <f>TEXT(Y4,"###,###")</f>
        <v>25,292</v>
      </c>
      <c r="AB4" s="127"/>
      <c r="AC4" s="127">
        <f t="shared" ref="AC4:AC9" si="0">Y4/X4-1</f>
        <v>8.3911888231764875E-2</v>
      </c>
      <c r="AD4" s="127"/>
      <c r="AE4" s="127">
        <f>Y4/T4-1</f>
        <v>0.17467837072128556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11357</v>
      </c>
      <c r="U5" s="129">
        <v>11732</v>
      </c>
      <c r="V5" s="129">
        <v>11804</v>
      </c>
      <c r="W5" s="129">
        <v>12139</v>
      </c>
      <c r="X5" s="129">
        <v>12145</v>
      </c>
      <c r="Y5" s="129">
        <v>13273</v>
      </c>
      <c r="Z5" s="127"/>
      <c r="AA5" s="127" t="str">
        <f>TEXT(Y5,"###,###")</f>
        <v>13,273</v>
      </c>
      <c r="AB5" s="127"/>
      <c r="AC5" s="127">
        <f t="shared" si="0"/>
        <v>9.2877727459860004E-2</v>
      </c>
      <c r="AD5" s="127"/>
      <c r="AE5" s="127">
        <f t="shared" ref="AE5:AE9" si="1">Y5/T5-1</f>
        <v>0.1687065246103725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10174</v>
      </c>
      <c r="U6" s="129">
        <v>10343</v>
      </c>
      <c r="V6" s="129">
        <v>10663</v>
      </c>
      <c r="W6" s="129">
        <v>11001</v>
      </c>
      <c r="X6" s="129">
        <v>11189</v>
      </c>
      <c r="Y6" s="129">
        <v>12019</v>
      </c>
      <c r="Z6" s="127"/>
      <c r="AA6" s="127" t="str">
        <f>TEXT(Y6,"###,###")</f>
        <v>12,019</v>
      </c>
      <c r="AB6" s="127"/>
      <c r="AC6" s="127">
        <f t="shared" si="0"/>
        <v>7.4179998212530185E-2</v>
      </c>
      <c r="AD6" s="127"/>
      <c r="AE6" s="127">
        <f t="shared" si="1"/>
        <v>0.18134460389227436</v>
      </c>
      <c r="AF6" s="127"/>
    </row>
    <row r="7" spans="1:32" ht="16.5" customHeight="1" thickBot="1" x14ac:dyDescent="0.3">
      <c r="A7" s="46" t="str">
        <f>"QUICK STATS for "&amp;'Table 8.51'!Y2&amp;"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15802</v>
      </c>
      <c r="U7" s="129">
        <v>16177</v>
      </c>
      <c r="V7" s="129">
        <v>16486</v>
      </c>
      <c r="W7" s="129">
        <v>16835</v>
      </c>
      <c r="X7" s="129">
        <v>17139</v>
      </c>
      <c r="Y7" s="129">
        <v>18259</v>
      </c>
      <c r="Z7" s="127"/>
      <c r="AA7" s="127" t="str">
        <f>TEXT(Y7,"###,###")</f>
        <v>18,259</v>
      </c>
      <c r="AB7" s="127"/>
      <c r="AC7" s="127">
        <f t="shared" si="0"/>
        <v>6.5348036641577734E-2</v>
      </c>
      <c r="AD7" s="127"/>
      <c r="AE7" s="127">
        <f t="shared" si="1"/>
        <v>0.15548664725984063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25,292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8.51'!AA7</f>
        <v>18,259</v>
      </c>
      <c r="P8" s="51"/>
      <c r="S8" s="127" t="s">
        <v>96</v>
      </c>
      <c r="T8" s="127">
        <v>38897</v>
      </c>
      <c r="U8" s="127">
        <v>40602</v>
      </c>
      <c r="V8" s="127">
        <v>40928</v>
      </c>
      <c r="W8" s="127">
        <v>42821.24</v>
      </c>
      <c r="X8" s="127">
        <v>44449.11</v>
      </c>
      <c r="Y8" s="127">
        <v>45562.720000000001</v>
      </c>
      <c r="Z8" s="127"/>
      <c r="AA8" s="127" t="str">
        <f>TEXT(Y8,"$###,###")</f>
        <v>$45,563</v>
      </c>
      <c r="AB8" s="127"/>
      <c r="AC8" s="127">
        <f t="shared" si="0"/>
        <v>2.5053594998865059E-2</v>
      </c>
      <c r="AD8" s="127"/>
      <c r="AE8" s="127">
        <f t="shared" si="1"/>
        <v>0.17136848600149124</v>
      </c>
      <c r="AF8" s="127"/>
    </row>
    <row r="9" spans="1:32" x14ac:dyDescent="0.25">
      <c r="A9" s="55" t="s">
        <v>17</v>
      </c>
      <c r="B9" s="56"/>
      <c r="C9" s="57"/>
      <c r="D9" s="58">
        <f>'Table 8.51'!AC104</f>
        <v>73.801992724972322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52.812311736677799</v>
      </c>
      <c r="P9" s="59" t="s">
        <v>97</v>
      </c>
      <c r="S9" s="127" t="s">
        <v>9</v>
      </c>
      <c r="T9" s="127">
        <v>755199455</v>
      </c>
      <c r="U9" s="127">
        <v>803105848</v>
      </c>
      <c r="V9" s="127">
        <v>839154276</v>
      </c>
      <c r="W9" s="127">
        <v>882722772</v>
      </c>
      <c r="X9" s="127">
        <v>935003082</v>
      </c>
      <c r="Y9" s="127">
        <v>1019516748</v>
      </c>
      <c r="Z9" s="127"/>
      <c r="AA9" s="127" t="str">
        <f>TEXT(Y9/1000000,"$#,###.0")&amp;" mil"</f>
        <v>$1,019.5 mil</v>
      </c>
      <c r="AB9" s="127"/>
      <c r="AC9" s="127">
        <f t="shared" si="0"/>
        <v>9.0388649649392194E-2</v>
      </c>
      <c r="AD9" s="127"/>
      <c r="AE9" s="127">
        <f t="shared" si="1"/>
        <v>0.34999666809876073</v>
      </c>
      <c r="AF9" s="127"/>
    </row>
    <row r="10" spans="1:32" x14ac:dyDescent="0.25">
      <c r="A10" s="55" t="s">
        <v>20</v>
      </c>
      <c r="B10" s="56"/>
      <c r="C10" s="57"/>
      <c r="D10" s="58">
        <f>'Table 8.51'!AC105</f>
        <v>18.337814328641468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47.187688263322194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92.737827920477571</v>
      </c>
      <c r="P11" s="59" t="s">
        <v>97</v>
      </c>
      <c r="S11" s="127" t="s">
        <v>32</v>
      </c>
      <c r="T11" s="129">
        <v>19083</v>
      </c>
      <c r="U11" s="129">
        <v>19640</v>
      </c>
      <c r="V11" s="129">
        <v>19969</v>
      </c>
      <c r="W11" s="129">
        <v>20653</v>
      </c>
      <c r="X11" s="129">
        <v>20884</v>
      </c>
      <c r="Y11" s="129">
        <v>22662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8.51'!AC108</f>
        <v>15.340819231377512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14.403855632838599</v>
      </c>
      <c r="P12" s="59" t="s">
        <v>97</v>
      </c>
      <c r="S12" s="127" t="s">
        <v>33</v>
      </c>
      <c r="T12" s="129">
        <v>2446</v>
      </c>
      <c r="U12" s="129">
        <v>2438</v>
      </c>
      <c r="V12" s="129">
        <v>2501</v>
      </c>
      <c r="W12" s="129">
        <v>2484</v>
      </c>
      <c r="X12" s="129">
        <v>2447</v>
      </c>
      <c r="Y12" s="129">
        <v>2630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8.51'!AC109</f>
        <v>15.542464020243555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8.51'!AA118</f>
        <v>41.5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8.51'!AC110</f>
        <v>22.453740313142497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14.683169943589464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8.51'!AC111</f>
        <v>38.802783488850231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85.316830056410538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690</v>
      </c>
      <c r="Z15" s="127"/>
      <c r="AA15" s="130">
        <f t="shared" ref="AA15:AA34" si="2">IF(Y15="np",0,Y15/$Y$34)</f>
        <v>2.7281353787758974E-2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110</v>
      </c>
      <c r="Z16" s="127"/>
      <c r="AA16" s="130">
        <f t="shared" si="2"/>
        <v>4.3492013284833148E-3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1403</v>
      </c>
      <c r="Z17" s="127"/>
      <c r="AA17" s="130">
        <f t="shared" si="2"/>
        <v>5.5472086035109919E-2</v>
      </c>
      <c r="AB17" s="127"/>
      <c r="AC17" s="127"/>
      <c r="AD17" s="127"/>
      <c r="AE17" s="127"/>
      <c r="AF17" s="127"/>
    </row>
    <row r="18" spans="1:32" x14ac:dyDescent="0.25">
      <c r="A18" s="85" t="str">
        <f>'Table 8.51'!$S$1&amp;" ("&amp;'Table 8.51'!$T$2&amp;" to "&amp;'Table 8.51'!$Y$2&amp;")"</f>
        <v>Moorabool (2011-12 to 2016-17)</v>
      </c>
      <c r="B18" s="85"/>
      <c r="C18" s="85"/>
      <c r="D18" s="85"/>
      <c r="E18" s="85"/>
      <c r="F18" s="85"/>
      <c r="G18" s="85" t="str">
        <f>'Table 8.51'!$S$1&amp;" ("&amp;'Table 8.51'!$T$2&amp;" to "&amp;'Table 8.51'!$Y$2&amp;")"</f>
        <v>Moorabool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206</v>
      </c>
      <c r="Z18" s="127"/>
      <c r="AA18" s="130">
        <f t="shared" si="2"/>
        <v>8.1448679424323892E-3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2480</v>
      </c>
      <c r="Z19" s="127"/>
      <c r="AA19" s="130">
        <f t="shared" si="2"/>
        <v>9.8054720860351094E-2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905</v>
      </c>
      <c r="Z20" s="127"/>
      <c r="AA20" s="130">
        <f t="shared" si="2"/>
        <v>3.5782065475249092E-2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2091</v>
      </c>
      <c r="Z21" s="127"/>
      <c r="AA21" s="130">
        <f t="shared" si="2"/>
        <v>8.267436343507828E-2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1383</v>
      </c>
      <c r="Z22" s="127"/>
      <c r="AA22" s="130">
        <f t="shared" si="2"/>
        <v>5.4681322157203859E-2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1627</v>
      </c>
      <c r="Z23" s="127"/>
      <c r="AA23" s="130">
        <f t="shared" si="2"/>
        <v>6.4328641467657752E-2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259</v>
      </c>
      <c r="Z24" s="127"/>
      <c r="AA24" s="130">
        <f t="shared" si="2"/>
        <v>1.0240392218883442E-2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801</v>
      </c>
      <c r="Z25" s="127"/>
      <c r="AA25" s="130">
        <f t="shared" si="2"/>
        <v>3.1670093310137593E-2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420</v>
      </c>
      <c r="Z26" s="127"/>
      <c r="AA26" s="130">
        <f t="shared" si="2"/>
        <v>1.6606041436027202E-2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1365</v>
      </c>
      <c r="Z27" s="127"/>
      <c r="AA27" s="130">
        <f t="shared" si="2"/>
        <v>5.3969634667088408E-2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1821</v>
      </c>
      <c r="Z28" s="127"/>
      <c r="AA28" s="130">
        <f t="shared" si="2"/>
        <v>7.1999051083346519E-2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1706</v>
      </c>
      <c r="Z29" s="127"/>
      <c r="AA29" s="130">
        <f t="shared" si="2"/>
        <v>6.7452158785386684E-2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2111</v>
      </c>
      <c r="Z30" s="127"/>
      <c r="AA30" s="130">
        <f t="shared" si="2"/>
        <v>8.3465127312984347E-2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8.51'!Y2&amp;")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2467</v>
      </c>
      <c r="Z31" s="127"/>
      <c r="AA31" s="130">
        <f t="shared" si="2"/>
        <v>9.7540724339712156E-2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562</v>
      </c>
      <c r="Z32" s="127"/>
      <c r="AA32" s="130">
        <f t="shared" si="2"/>
        <v>2.2220464969160209E-2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824</v>
      </c>
      <c r="Z33" s="127"/>
      <c r="AA33" s="130">
        <f t="shared" si="2"/>
        <v>3.2579471769729557E-2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25292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13661</v>
      </c>
      <c r="U37" s="127">
        <v>13894</v>
      </c>
      <c r="V37" s="127">
        <v>14155</v>
      </c>
      <c r="W37" s="127">
        <v>14488</v>
      </c>
      <c r="X37" s="127">
        <v>14801</v>
      </c>
      <c r="Y37" s="127">
        <v>15578</v>
      </c>
      <c r="Z37" s="127"/>
      <c r="AA37" s="127" t="str">
        <f>TEXT(Y37,"###,###")</f>
        <v>15,578</v>
      </c>
      <c r="AB37" s="127"/>
      <c r="AC37" s="127">
        <f>Y37/X37-1</f>
        <v>5.2496452942368821E-2</v>
      </c>
      <c r="AD37" s="127"/>
      <c r="AE37" s="127">
        <f>Y37/T37-1</f>
        <v>0.14032647683185706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2144</v>
      </c>
      <c r="U38" s="127">
        <v>2285</v>
      </c>
      <c r="V38" s="127">
        <v>2331</v>
      </c>
      <c r="W38" s="127">
        <v>2345</v>
      </c>
      <c r="X38" s="127">
        <v>2341</v>
      </c>
      <c r="Y38" s="127">
        <v>2681</v>
      </c>
      <c r="Z38" s="127"/>
      <c r="AA38" s="127" t="str">
        <f>TEXT(Y38,"###,###")</f>
        <v>2,681</v>
      </c>
      <c r="AB38" s="127"/>
      <c r="AC38" s="127">
        <f>Y38/X38-1</f>
        <v>0.14523707817172138</v>
      </c>
      <c r="AD38" s="127"/>
      <c r="AE38" s="127">
        <f>Y38/T38-1</f>
        <v>0.25046641791044766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15805</v>
      </c>
      <c r="U40" s="127">
        <v>16179</v>
      </c>
      <c r="V40" s="127">
        <v>16486</v>
      </c>
      <c r="W40" s="127">
        <v>16833</v>
      </c>
      <c r="X40" s="127">
        <v>17142</v>
      </c>
      <c r="Y40" s="127">
        <v>18259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85.316830056410538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14.683169943589464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7</v>
      </c>
      <c r="Y44" s="129">
        <v>0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280</v>
      </c>
      <c r="Y45" s="129">
        <v>322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758</v>
      </c>
      <c r="Y46" s="129">
        <v>811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1040</v>
      </c>
      <c r="Y47" s="129">
        <v>1242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1191</v>
      </c>
      <c r="Y48" s="129">
        <v>1345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8.51'!S1&amp;" ("&amp;'Table 8.51'!Y2&amp;") *"</f>
        <v>Number of jobs by age and sex of job holders in Moorabool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1243</v>
      </c>
      <c r="Y49" s="129">
        <v>1341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1236</v>
      </c>
      <c r="Y50" s="129">
        <v>1349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1264</v>
      </c>
      <c r="Y51" s="129">
        <v>1347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1291</v>
      </c>
      <c r="Y52" s="129">
        <v>1435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1272</v>
      </c>
      <c r="Y53" s="129">
        <v>1294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1057</v>
      </c>
      <c r="Y54" s="129">
        <v>1198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809</v>
      </c>
      <c r="Y55" s="129">
        <v>827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453</v>
      </c>
      <c r="Y56" s="129">
        <v>460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143</v>
      </c>
      <c r="Y57" s="129">
        <v>174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60</v>
      </c>
      <c r="Y58" s="129">
        <v>65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33</v>
      </c>
      <c r="Y59" s="129">
        <v>35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17</v>
      </c>
      <c r="Y60" s="129">
        <v>25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12145</v>
      </c>
      <c r="Y61" s="129">
        <v>13273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7</v>
      </c>
      <c r="Y63" s="129">
        <v>15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8.51'!S1&amp;" ("&amp;'Table 8.51'!Y2&amp;") *"</f>
        <v>Number of employed persons per occupation of main job by sex in Moorabool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349</v>
      </c>
      <c r="Y64" s="129">
        <v>357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776</v>
      </c>
      <c r="Y65" s="129">
        <v>842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966</v>
      </c>
      <c r="Y66" s="129">
        <v>1145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1106</v>
      </c>
      <c r="Y67" s="129">
        <v>1206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1082</v>
      </c>
      <c r="Y68" s="129">
        <v>1200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1097</v>
      </c>
      <c r="Y69" s="129">
        <v>1196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1241</v>
      </c>
      <c r="Y70" s="129">
        <v>1190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1299</v>
      </c>
      <c r="Y71" s="129">
        <v>1425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1200</v>
      </c>
      <c r="Y72" s="129">
        <v>1283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982</v>
      </c>
      <c r="Y73" s="129">
        <v>1030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643</v>
      </c>
      <c r="Y74" s="129">
        <v>678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286</v>
      </c>
      <c r="Y75" s="129">
        <v>278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84</v>
      </c>
      <c r="Y76" s="129">
        <v>96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34</v>
      </c>
      <c r="Y77" s="129">
        <v>34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18</v>
      </c>
      <c r="Y78" s="129">
        <v>22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18</v>
      </c>
      <c r="Y79" s="129">
        <v>22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11189</v>
      </c>
      <c r="Y80" s="129">
        <v>12019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8.51'!S1</f>
        <v>Moorabool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1068</v>
      </c>
      <c r="Y83" s="129">
        <v>1152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933</v>
      </c>
      <c r="Y84" s="129">
        <v>970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8.51'!AA4</f>
        <v>25,292</v>
      </c>
      <c r="D85" s="99">
        <f>'Table 8.51'!AC4</f>
        <v>8.3911888231764875E-2</v>
      </c>
      <c r="E85" s="100">
        <f>'Table 8.51'!AC4</f>
        <v>8.3911888231764875E-2</v>
      </c>
      <c r="F85" s="99">
        <f>'Table 8.51'!AE4</f>
        <v>0.17467837072128556</v>
      </c>
      <c r="G85" s="100">
        <f>'Table 8.51'!AE4</f>
        <v>0.17467837072128556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1937</v>
      </c>
      <c r="Y85" s="129">
        <v>2049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8.51'!AA5</f>
        <v>13,273</v>
      </c>
      <c r="D86" s="99">
        <f>'Table 8.51'!AC5</f>
        <v>9.2877727459860004E-2</v>
      </c>
      <c r="E86" s="100">
        <f>'Table 8.51'!AC5</f>
        <v>9.2877727459860004E-2</v>
      </c>
      <c r="F86" s="99">
        <f>'Table 8.51'!AE5</f>
        <v>0.1687065246103725</v>
      </c>
      <c r="G86" s="100">
        <f>'Table 8.51'!AE5</f>
        <v>0.1687065246103725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484</v>
      </c>
      <c r="Y86" s="129">
        <v>524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8.51'!AA6</f>
        <v>12,019</v>
      </c>
      <c r="D87" s="99">
        <f>'Table 8.51'!AC6</f>
        <v>7.4179998212530185E-2</v>
      </c>
      <c r="E87" s="100">
        <f>'Table 8.51'!AC6</f>
        <v>7.4179998212530185E-2</v>
      </c>
      <c r="F87" s="99">
        <f>'Table 8.51'!AE6</f>
        <v>0.18134460389227436</v>
      </c>
      <c r="G87" s="100">
        <f>'Table 8.51'!AE6</f>
        <v>0.18134460389227436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425</v>
      </c>
      <c r="Y87" s="129">
        <v>470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8.51'!AA7</f>
        <v>18,259</v>
      </c>
      <c r="D88" s="99">
        <f>'Table 8.51'!AC7</f>
        <v>6.5348036641577734E-2</v>
      </c>
      <c r="E88" s="100">
        <f>'Table 8.51'!AC7</f>
        <v>6.5348036641577734E-2</v>
      </c>
      <c r="F88" s="99">
        <f>'Table 8.51'!AE7</f>
        <v>0.15548664725984063</v>
      </c>
      <c r="G88" s="100">
        <f>'Table 8.51'!AE7</f>
        <v>0.15548664725984063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339</v>
      </c>
      <c r="Y88" s="129">
        <v>364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8.51'!AA37</f>
        <v>15,578</v>
      </c>
      <c r="D89" s="99">
        <f>'Table 8.51'!AC37</f>
        <v>5.2496452942368821E-2</v>
      </c>
      <c r="E89" s="100">
        <f>'Table 8.51'!AC37</f>
        <v>5.2496452942368821E-2</v>
      </c>
      <c r="F89" s="99">
        <f>'Table 8.51'!AE37</f>
        <v>0.14032647683185706</v>
      </c>
      <c r="G89" s="100">
        <f>'Table 8.51'!AE37</f>
        <v>0.14032647683185706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1205</v>
      </c>
      <c r="Y89" s="129">
        <v>1297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8.51'!AA38</f>
        <v>2,681</v>
      </c>
      <c r="D90" s="99">
        <f>'Table 8.51'!AC38</f>
        <v>0.14523707817172138</v>
      </c>
      <c r="E90" s="100">
        <f>'Table 8.51'!AC38</f>
        <v>0.14523707817172138</v>
      </c>
      <c r="F90" s="99">
        <f>'Table 8.51'!AE38</f>
        <v>0.25046641791044766</v>
      </c>
      <c r="G90" s="100">
        <f>'Table 8.51'!AE38</f>
        <v>0.25046641791044766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938</v>
      </c>
      <c r="Y90" s="129">
        <v>1036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8.51'!AA114</f>
        <v>1,187</v>
      </c>
      <c r="D91" s="99">
        <f>'Table 8.51'!AC114</f>
        <v>0.20630081300813008</v>
      </c>
      <c r="E91" s="100">
        <f>'Table 8.51'!AC114</f>
        <v>0.20630081300813008</v>
      </c>
      <c r="F91" s="99">
        <f>'Table 8.51'!AE114</f>
        <v>0.32774049217002243</v>
      </c>
      <c r="G91" s="100">
        <f>'Table 8.51'!AE114</f>
        <v>0.32774049217002243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9026</v>
      </c>
      <c r="Y91" s="129">
        <v>9643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8.51'!AA115</f>
        <v>1,494</v>
      </c>
      <c r="D92" s="99">
        <f>'Table 8.51'!AC115</f>
        <v>0.10666666666666669</v>
      </c>
      <c r="E92" s="100">
        <f>'Table 8.51'!AC115</f>
        <v>0.10666666666666669</v>
      </c>
      <c r="F92" s="99">
        <f>'Table 8.51'!AE115</f>
        <v>0.19711538461538458</v>
      </c>
      <c r="G92" s="100">
        <f>'Table 8.51'!AE115</f>
        <v>0.19711538461538458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8.51'!AA8</f>
        <v>$45,563</v>
      </c>
      <c r="D93" s="99">
        <f>'Table 8.51'!AC8</f>
        <v>2.5053594998865059E-2</v>
      </c>
      <c r="E93" s="100">
        <f>'Table 8.51'!AC8</f>
        <v>2.5053594998865059E-2</v>
      </c>
      <c r="F93" s="99">
        <f>'Table 8.51'!AE8</f>
        <v>0.17136848600149124</v>
      </c>
      <c r="G93" s="100">
        <f>'Table 8.51'!AE8</f>
        <v>0.17136848600149124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707</v>
      </c>
      <c r="Y93" s="129">
        <v>780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8.51'!AA9</f>
        <v>$1,019.5 mil</v>
      </c>
      <c r="D94" s="99">
        <f>'Table 8.51'!AC9</f>
        <v>9.0388649649392194E-2</v>
      </c>
      <c r="E94" s="100">
        <f>'Table 8.51'!AC9</f>
        <v>9.0388649649392194E-2</v>
      </c>
      <c r="F94" s="99">
        <f>'Table 8.51'!AE9</f>
        <v>0.34999666809876073</v>
      </c>
      <c r="G94" s="100">
        <f>'Table 8.51'!AE9</f>
        <v>0.34999666809876073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1590</v>
      </c>
      <c r="Y94" s="129">
        <v>1679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317</v>
      </c>
      <c r="Y95" s="129">
        <v>344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1133</v>
      </c>
      <c r="Y96" s="129">
        <v>1266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1638</v>
      </c>
      <c r="Y97" s="129">
        <v>1758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748</v>
      </c>
      <c r="Y98" s="129">
        <v>799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115</v>
      </c>
      <c r="Y99" s="129">
        <v>122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413</v>
      </c>
      <c r="Y100" s="129">
        <v>434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8114</v>
      </c>
      <c r="Y101" s="129">
        <v>8616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16588</v>
      </c>
      <c r="Y104" s="127">
        <v>18666</v>
      </c>
      <c r="Z104" s="127"/>
      <c r="AA104" s="127" t="str">
        <f>TEXT(Y104,"###,###")</f>
        <v>18,666</v>
      </c>
      <c r="AB104" s="127"/>
      <c r="AC104" s="127">
        <f>Y104/($Y$4)*100</f>
        <v>73.801992724972322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4489</v>
      </c>
      <c r="Y105" s="127">
        <v>4638</v>
      </c>
      <c r="Z105" s="127"/>
      <c r="AA105" s="127" t="str">
        <f>TEXT(Y105,"###,###")</f>
        <v>4,638</v>
      </c>
      <c r="AB105" s="127"/>
      <c r="AC105" s="127">
        <f>Y105/($Y$4)*100</f>
        <v>18.337814328641468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21077</v>
      </c>
      <c r="Y106" s="127">
        <v>23304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3460</v>
      </c>
      <c r="Y108" s="127">
        <v>3880</v>
      </c>
      <c r="Z108" s="127"/>
      <c r="AA108" s="127" t="str">
        <f>TEXT(Y108,"###,###")</f>
        <v>3,880</v>
      </c>
      <c r="AB108" s="127"/>
      <c r="AC108" s="127">
        <f>Y108/($Y$4)*100</f>
        <v>15.340819231377512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3288</v>
      </c>
      <c r="Y109" s="127">
        <v>3931</v>
      </c>
      <c r="Z109" s="127"/>
      <c r="AA109" s="127" t="str">
        <f>TEXT(Y109,"###,###")</f>
        <v>3,931</v>
      </c>
      <c r="AB109" s="127"/>
      <c r="AC109" s="127">
        <f t="shared" ref="AC109:AC111" si="3">Y109/($Y$4)*100</f>
        <v>15.542464020243555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5231</v>
      </c>
      <c r="Y110" s="127">
        <v>5679</v>
      </c>
      <c r="Z110" s="127"/>
      <c r="AA110" s="127" t="str">
        <f>TEXT(Y110,"###,###")</f>
        <v>5,679</v>
      </c>
      <c r="AB110" s="127"/>
      <c r="AC110" s="127">
        <f t="shared" si="3"/>
        <v>22.453740313142497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9100</v>
      </c>
      <c r="Y111" s="127">
        <v>9814</v>
      </c>
      <c r="Z111" s="127"/>
      <c r="AA111" s="127" t="str">
        <f>TEXT(Y111,"###,###")</f>
        <v>9,814</v>
      </c>
      <c r="AB111" s="127"/>
      <c r="AC111" s="127">
        <f t="shared" si="3"/>
        <v>38.802783488850231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23334</v>
      </c>
      <c r="Y112" s="127">
        <v>25292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894</v>
      </c>
      <c r="U114" s="127">
        <v>1016</v>
      </c>
      <c r="V114" s="127">
        <v>992</v>
      </c>
      <c r="W114" s="127">
        <v>1025</v>
      </c>
      <c r="X114" s="127">
        <v>984</v>
      </c>
      <c r="Y114" s="127">
        <v>1187</v>
      </c>
      <c r="Z114" s="127"/>
      <c r="AA114" s="127" t="str">
        <f>TEXT(Y114,"###,###")</f>
        <v>1,187</v>
      </c>
      <c r="AB114" s="127"/>
      <c r="AC114" s="127">
        <f>Y114/X114-1</f>
        <v>0.20630081300813008</v>
      </c>
      <c r="AD114" s="127"/>
      <c r="AE114" s="127">
        <f>Y114/T114-1</f>
        <v>0.32774049217002243</v>
      </c>
      <c r="AF114" s="127"/>
    </row>
    <row r="115" spans="19:32" x14ac:dyDescent="0.25">
      <c r="S115" s="127" t="s">
        <v>104</v>
      </c>
      <c r="T115" s="127">
        <v>1248</v>
      </c>
      <c r="U115" s="127">
        <v>1267</v>
      </c>
      <c r="V115" s="127">
        <v>1341</v>
      </c>
      <c r="W115" s="127">
        <v>1322</v>
      </c>
      <c r="X115" s="127">
        <v>1350</v>
      </c>
      <c r="Y115" s="127">
        <v>1494</v>
      </c>
      <c r="Z115" s="127"/>
      <c r="AA115" s="127" t="str">
        <f>TEXT(Y115,"###,###")</f>
        <v>1,494</v>
      </c>
      <c r="AB115" s="127"/>
      <c r="AC115" s="127">
        <f>Y115/X115-1</f>
        <v>0.10666666666666669</v>
      </c>
      <c r="AD115" s="127"/>
      <c r="AE115" s="127">
        <f>Y115/T115-1</f>
        <v>0.19711538461538458</v>
      </c>
      <c r="AF115" s="127"/>
    </row>
    <row r="116" spans="19:32" x14ac:dyDescent="0.25">
      <c r="S116" s="127" t="s">
        <v>56</v>
      </c>
      <c r="T116" s="127">
        <v>2142</v>
      </c>
      <c r="U116" s="127">
        <v>2283</v>
      </c>
      <c r="V116" s="127">
        <v>2333</v>
      </c>
      <c r="W116" s="127">
        <v>2347</v>
      </c>
      <c r="X116" s="127">
        <v>2334</v>
      </c>
      <c r="Y116" s="127">
        <v>2681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39.46</v>
      </c>
      <c r="V118" s="127">
        <v>42.48</v>
      </c>
      <c r="W118" s="127">
        <v>39.57</v>
      </c>
      <c r="X118" s="127">
        <v>38.520000000000003</v>
      </c>
      <c r="Y118" s="127">
        <v>41.46</v>
      </c>
      <c r="Z118" s="127"/>
      <c r="AA118" s="127" t="str">
        <f>TEXT(Y118,"##.0")</f>
        <v>41.5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13743</v>
      </c>
      <c r="V120" s="127">
        <v>13988</v>
      </c>
      <c r="W120" s="127">
        <v>14348</v>
      </c>
      <c r="X120" s="127">
        <v>14689</v>
      </c>
      <c r="Y120" s="127">
        <v>15629</v>
      </c>
      <c r="Z120" s="127"/>
      <c r="AA120" s="127" t="str">
        <f>TEXT(Y120,"###,###")</f>
        <v>15,629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1291</v>
      </c>
      <c r="V121" s="127">
        <v>1278</v>
      </c>
      <c r="W121" s="127">
        <v>1270</v>
      </c>
      <c r="X121" s="127">
        <v>1237</v>
      </c>
      <c r="Y121" s="127">
        <v>1326</v>
      </c>
      <c r="Z121" s="127"/>
      <c r="AA121" s="127" t="str">
        <f t="shared" ref="AA121:AA128" si="4">TEXT(Y121,"###,###")</f>
        <v>1,326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1142</v>
      </c>
      <c r="V122" s="127">
        <v>1218</v>
      </c>
      <c r="W122" s="127">
        <v>1217</v>
      </c>
      <c r="X122" s="127">
        <v>1216</v>
      </c>
      <c r="Y122" s="127">
        <v>1304</v>
      </c>
      <c r="Z122" s="127"/>
      <c r="AA122" s="127" t="str">
        <f t="shared" si="4"/>
        <v>1,304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14885</v>
      </c>
      <c r="V124" s="127">
        <v>15206</v>
      </c>
      <c r="W124" s="127">
        <v>15565</v>
      </c>
      <c r="X124" s="127">
        <v>15905</v>
      </c>
      <c r="Y124" s="127">
        <v>16933</v>
      </c>
      <c r="Z124" s="127"/>
      <c r="AA124" s="127" t="str">
        <f t="shared" si="4"/>
        <v>16,933</v>
      </c>
      <c r="AB124" s="127"/>
      <c r="AC124" s="127">
        <f>Y124/$Y$7*100</f>
        <v>92.737827920477571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2433</v>
      </c>
      <c r="V125" s="127">
        <v>2496</v>
      </c>
      <c r="W125" s="127">
        <v>2487</v>
      </c>
      <c r="X125" s="127">
        <v>2453</v>
      </c>
      <c r="Y125" s="127">
        <v>2630</v>
      </c>
      <c r="Z125" s="127"/>
      <c r="AA125" s="127" t="str">
        <f t="shared" si="4"/>
        <v>2,630</v>
      </c>
      <c r="AB125" s="127"/>
      <c r="AC125" s="127">
        <f>Y125/$Y$7*100</f>
        <v>14.403855632838599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8647</v>
      </c>
      <c r="V127" s="127">
        <v>8779</v>
      </c>
      <c r="W127" s="127">
        <v>8948</v>
      </c>
      <c r="X127" s="127">
        <v>9031</v>
      </c>
      <c r="Y127" s="127">
        <v>9643</v>
      </c>
      <c r="Z127" s="127"/>
      <c r="AA127" s="127" t="str">
        <f t="shared" si="4"/>
        <v>9,643</v>
      </c>
      <c r="AB127" s="127"/>
      <c r="AC127" s="127">
        <f>Y127/$Y$7*100</f>
        <v>52.812311736677799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7524</v>
      </c>
      <c r="V128" s="127">
        <v>7709</v>
      </c>
      <c r="W128" s="127">
        <v>7887</v>
      </c>
      <c r="X128" s="127">
        <v>8114</v>
      </c>
      <c r="Y128" s="127">
        <v>8616</v>
      </c>
      <c r="Z128" s="127"/>
      <c r="AA128" s="127" t="str">
        <f t="shared" si="4"/>
        <v>8,616</v>
      </c>
      <c r="AB128" s="127"/>
      <c r="AC128" s="127">
        <f>Y128/$Y$7*100</f>
        <v>47.187688263322194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B1C21994-D6D6-414E-ADFF-6FA91958E8B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193E9843-173E-4FE5-AD78-94B5E4ABC22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0C8C6997-20D9-4B34-94A3-31D98826B40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08CD7CDC-9D5F-4EE1-9B35-585A7019FD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Moreland</v>
      </c>
      <c r="T1" s="127"/>
      <c r="U1" s="127"/>
      <c r="V1" s="127"/>
      <c r="W1" s="127"/>
      <c r="X1" s="127"/>
      <c r="Y1" s="127" t="str">
        <f>Y3</f>
        <v>8.52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163</v>
      </c>
      <c r="V3" s="127"/>
      <c r="W3" s="127"/>
      <c r="X3" s="127"/>
      <c r="Y3" s="127" t="s">
        <v>262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8.52'!$Y$3&amp;" "&amp;'Table 8.52'!$U$3&amp;", "&amp;'State data for spotlight'!$C$3&amp;", "&amp;'Table 8.52'!$Y$2</f>
        <v>Table 8.52 Moreland,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125777</v>
      </c>
      <c r="U4" s="129">
        <v>128552</v>
      </c>
      <c r="V4" s="129">
        <v>131010</v>
      </c>
      <c r="W4" s="129">
        <v>134183</v>
      </c>
      <c r="X4" s="129">
        <v>139301</v>
      </c>
      <c r="Y4" s="129">
        <v>149539</v>
      </c>
      <c r="Z4" s="127"/>
      <c r="AA4" s="127" t="str">
        <f>TEXT(Y4,"###,###")</f>
        <v>149,539</v>
      </c>
      <c r="AB4" s="127"/>
      <c r="AC4" s="127">
        <f t="shared" ref="AC4:AC9" si="0">Y4/X4-1</f>
        <v>7.349552408094695E-2</v>
      </c>
      <c r="AD4" s="127"/>
      <c r="AE4" s="127">
        <f>Y4/T4-1</f>
        <v>0.18892166294314539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65272</v>
      </c>
      <c r="U5" s="129">
        <v>65905</v>
      </c>
      <c r="V5" s="129">
        <v>66878</v>
      </c>
      <c r="W5" s="129">
        <v>68396</v>
      </c>
      <c r="X5" s="129">
        <v>71238</v>
      </c>
      <c r="Y5" s="129">
        <v>76263</v>
      </c>
      <c r="Z5" s="127"/>
      <c r="AA5" s="127" t="str">
        <f>TEXT(Y5,"###,###")</f>
        <v>76,263</v>
      </c>
      <c r="AB5" s="127"/>
      <c r="AC5" s="127">
        <f t="shared" si="0"/>
        <v>7.0538195906679091E-2</v>
      </c>
      <c r="AD5" s="127"/>
      <c r="AE5" s="127">
        <f t="shared" ref="AE5:AE9" si="1">Y5/T5-1</f>
        <v>0.16838767005760502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60505</v>
      </c>
      <c r="U6" s="129">
        <v>62646</v>
      </c>
      <c r="V6" s="129">
        <v>64132</v>
      </c>
      <c r="W6" s="129">
        <v>65787</v>
      </c>
      <c r="X6" s="129">
        <v>68063</v>
      </c>
      <c r="Y6" s="129">
        <v>73276</v>
      </c>
      <c r="Z6" s="127"/>
      <c r="AA6" s="127" t="str">
        <f>TEXT(Y6,"###,###")</f>
        <v>73,276</v>
      </c>
      <c r="AB6" s="127"/>
      <c r="AC6" s="127">
        <f t="shared" si="0"/>
        <v>7.6590805577185783E-2</v>
      </c>
      <c r="AD6" s="127"/>
      <c r="AE6" s="127">
        <f t="shared" si="1"/>
        <v>0.21107346500289226</v>
      </c>
      <c r="AF6" s="127"/>
    </row>
    <row r="7" spans="1:32" ht="16.5" customHeight="1" thickBot="1" x14ac:dyDescent="0.3">
      <c r="A7" s="46" t="str">
        <f>"QUICK STATS for "&amp;'Table 8.52'!Y2&amp;"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88451</v>
      </c>
      <c r="U7" s="129">
        <v>90068</v>
      </c>
      <c r="V7" s="129">
        <v>91722</v>
      </c>
      <c r="W7" s="129">
        <v>93161</v>
      </c>
      <c r="X7" s="129">
        <v>96354</v>
      </c>
      <c r="Y7" s="129">
        <v>101317</v>
      </c>
      <c r="Z7" s="127"/>
      <c r="AA7" s="127" t="str">
        <f>TEXT(Y7,"###,###")</f>
        <v>101,317</v>
      </c>
      <c r="AB7" s="127"/>
      <c r="AC7" s="127">
        <f t="shared" si="0"/>
        <v>5.1507980986778001E-2</v>
      </c>
      <c r="AD7" s="127"/>
      <c r="AE7" s="127">
        <f t="shared" si="1"/>
        <v>0.14545906773241679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149,539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8.52'!AA7</f>
        <v>101,317</v>
      </c>
      <c r="P8" s="51"/>
      <c r="S8" s="127" t="s">
        <v>96</v>
      </c>
      <c r="T8" s="127">
        <v>38196.03</v>
      </c>
      <c r="U8" s="127">
        <v>38922.269999999997</v>
      </c>
      <c r="V8" s="127">
        <v>39185</v>
      </c>
      <c r="W8" s="127">
        <v>41062.5</v>
      </c>
      <c r="X8" s="127">
        <v>42865</v>
      </c>
      <c r="Y8" s="127">
        <v>43097.83</v>
      </c>
      <c r="Z8" s="127"/>
      <c r="AA8" s="127" t="str">
        <f>TEXT(Y8,"$###,###")</f>
        <v>$43,098</v>
      </c>
      <c r="AB8" s="127"/>
      <c r="AC8" s="127">
        <f t="shared" si="0"/>
        <v>5.4317041875655558E-3</v>
      </c>
      <c r="AD8" s="127"/>
      <c r="AE8" s="127">
        <f t="shared" si="1"/>
        <v>0.12833270892289073</v>
      </c>
      <c r="AF8" s="127"/>
    </row>
    <row r="9" spans="1:32" x14ac:dyDescent="0.25">
      <c r="A9" s="55" t="s">
        <v>17</v>
      </c>
      <c r="B9" s="56"/>
      <c r="C9" s="57"/>
      <c r="D9" s="58">
        <f>'Table 8.52'!AC104</f>
        <v>74.17931108272758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51.668525518915878</v>
      </c>
      <c r="P9" s="59" t="s">
        <v>97</v>
      </c>
      <c r="S9" s="127" t="s">
        <v>9</v>
      </c>
      <c r="T9" s="127">
        <v>4362260831</v>
      </c>
      <c r="U9" s="127">
        <v>4576727546</v>
      </c>
      <c r="V9" s="127">
        <v>4765544282</v>
      </c>
      <c r="W9" s="127">
        <v>5022578653</v>
      </c>
      <c r="X9" s="127">
        <v>5429205704</v>
      </c>
      <c r="Y9" s="127">
        <v>5853526692</v>
      </c>
      <c r="Z9" s="127"/>
      <c r="AA9" s="127" t="str">
        <f>TEXT(Y9/1000000,"$#,###.0")&amp;" mil"</f>
        <v>$5,853.5 mil</v>
      </c>
      <c r="AB9" s="127"/>
      <c r="AC9" s="127">
        <f t="shared" si="0"/>
        <v>7.8155260849184449E-2</v>
      </c>
      <c r="AD9" s="127"/>
      <c r="AE9" s="127">
        <f t="shared" si="1"/>
        <v>0.34185618851638999</v>
      </c>
      <c r="AF9" s="127"/>
    </row>
    <row r="10" spans="1:32" x14ac:dyDescent="0.25">
      <c r="A10" s="55" t="s">
        <v>20</v>
      </c>
      <c r="B10" s="56"/>
      <c r="C10" s="57"/>
      <c r="D10" s="58">
        <f>'Table 8.52'!AC105</f>
        <v>18.585786985334927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48.331474481084122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93.683192356662744</v>
      </c>
      <c r="P11" s="59" t="s">
        <v>97</v>
      </c>
      <c r="S11" s="127" t="s">
        <v>32</v>
      </c>
      <c r="T11" s="129">
        <v>113233</v>
      </c>
      <c r="U11" s="129">
        <v>115872</v>
      </c>
      <c r="V11" s="129">
        <v>118037</v>
      </c>
      <c r="W11" s="129">
        <v>121242</v>
      </c>
      <c r="X11" s="129">
        <v>125490</v>
      </c>
      <c r="Y11" s="129">
        <v>134721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8.52'!AC108</f>
        <v>12.873564755682466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14.625383696714273</v>
      </c>
      <c r="P12" s="59" t="s">
        <v>97</v>
      </c>
      <c r="S12" s="127" t="s">
        <v>33</v>
      </c>
      <c r="T12" s="129">
        <v>12544</v>
      </c>
      <c r="U12" s="129">
        <v>12680</v>
      </c>
      <c r="V12" s="129">
        <v>12973</v>
      </c>
      <c r="W12" s="129">
        <v>12941</v>
      </c>
      <c r="X12" s="129">
        <v>13811</v>
      </c>
      <c r="Y12" s="129">
        <v>14818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8.52'!AC109</f>
        <v>12.67027330662904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8.52'!AA118</f>
        <v>37.8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8.52'!AC110</f>
        <v>22.955884418111662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17.740359465834953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8.52'!AC111</f>
        <v>44.26537558763934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82.259640534165044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839</v>
      </c>
      <c r="Z15" s="127"/>
      <c r="AA15" s="130">
        <f t="shared" ref="AA15:AA34" si="2">IF(Y15="np",0,Y15/$Y$34)</f>
        <v>5.6105765051257528E-3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170</v>
      </c>
      <c r="Z16" s="127"/>
      <c r="AA16" s="130">
        <f t="shared" si="2"/>
        <v>1.1368271822066484E-3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6209</v>
      </c>
      <c r="Z17" s="127"/>
      <c r="AA17" s="130">
        <f t="shared" si="2"/>
        <v>4.1520941025418118E-2</v>
      </c>
      <c r="AB17" s="127"/>
      <c r="AC17" s="127"/>
      <c r="AD17" s="127"/>
      <c r="AE17" s="127"/>
      <c r="AF17" s="127"/>
    </row>
    <row r="18" spans="1:32" x14ac:dyDescent="0.25">
      <c r="A18" s="85" t="str">
        <f>'Table 8.52'!$S$1&amp;" ("&amp;'Table 8.52'!$T$2&amp;" to "&amp;'Table 8.52'!$Y$2&amp;")"</f>
        <v>Moreland (2011-12 to 2016-17)</v>
      </c>
      <c r="B18" s="85"/>
      <c r="C18" s="85"/>
      <c r="D18" s="85"/>
      <c r="E18" s="85"/>
      <c r="F18" s="85"/>
      <c r="G18" s="85" t="str">
        <f>'Table 8.52'!$S$1&amp;" ("&amp;'Table 8.52'!$T$2&amp;" to "&amp;'Table 8.52'!$Y$2&amp;")"</f>
        <v>Moreland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901</v>
      </c>
      <c r="Z18" s="127"/>
      <c r="AA18" s="130">
        <f t="shared" si="2"/>
        <v>6.0251840656952368E-3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6681</v>
      </c>
      <c r="Z19" s="127"/>
      <c r="AA19" s="130">
        <f t="shared" si="2"/>
        <v>4.4677308260721284E-2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5389</v>
      </c>
      <c r="Z20" s="127"/>
      <c r="AA20" s="130">
        <f t="shared" si="2"/>
        <v>3.6037421675950754E-2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11477</v>
      </c>
      <c r="Z21" s="127"/>
      <c r="AA21" s="130">
        <f t="shared" si="2"/>
        <v>7.6749209236386493E-2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12538</v>
      </c>
      <c r="Z22" s="127"/>
      <c r="AA22" s="130">
        <f t="shared" si="2"/>
        <v>8.3844348297099747E-2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4706</v>
      </c>
      <c r="Z23" s="127"/>
      <c r="AA23" s="130">
        <f t="shared" si="2"/>
        <v>3.1470051290967575E-2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4302</v>
      </c>
      <c r="Z24" s="127"/>
      <c r="AA24" s="130">
        <f t="shared" si="2"/>
        <v>2.8768414928547068E-2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6503</v>
      </c>
      <c r="Z25" s="127"/>
      <c r="AA25" s="130">
        <f t="shared" si="2"/>
        <v>4.3486983328763731E-2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2116</v>
      </c>
      <c r="Z26" s="127"/>
      <c r="AA26" s="130">
        <f t="shared" si="2"/>
        <v>1.4150154809113342E-2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14557</v>
      </c>
      <c r="Z27" s="127"/>
      <c r="AA27" s="130">
        <f t="shared" si="2"/>
        <v>9.7345842890483425E-2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15062</v>
      </c>
      <c r="Z28" s="127"/>
      <c r="AA28" s="130">
        <f t="shared" si="2"/>
        <v>0.10072288834350905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8096</v>
      </c>
      <c r="Z29" s="127"/>
      <c r="AA29" s="130">
        <f t="shared" si="2"/>
        <v>5.4139722747911914E-2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15273</v>
      </c>
      <c r="Z30" s="127"/>
      <c r="AA30" s="130">
        <f t="shared" si="2"/>
        <v>0.10213389149318906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8.52'!Y2&amp;")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14671</v>
      </c>
      <c r="Z31" s="127"/>
      <c r="AA31" s="130">
        <f t="shared" si="2"/>
        <v>9.8108185824433758E-2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4141</v>
      </c>
      <c r="Z32" s="127"/>
      <c r="AA32" s="130">
        <f t="shared" si="2"/>
        <v>2.7691772714810183E-2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4497</v>
      </c>
      <c r="Z33" s="127"/>
      <c r="AA33" s="130">
        <f t="shared" si="2"/>
        <v>3.0072422578725281E-2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149539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74327</v>
      </c>
      <c r="U37" s="127">
        <v>74881</v>
      </c>
      <c r="V37" s="127">
        <v>76468</v>
      </c>
      <c r="W37" s="127">
        <v>77604</v>
      </c>
      <c r="X37" s="127">
        <v>80281</v>
      </c>
      <c r="Y37" s="127">
        <v>83343</v>
      </c>
      <c r="Z37" s="127"/>
      <c r="AA37" s="127" t="str">
        <f>TEXT(Y37,"###,###")</f>
        <v>83,343</v>
      </c>
      <c r="AB37" s="127"/>
      <c r="AC37" s="127">
        <f>Y37/X37-1</f>
        <v>3.8141029633412593E-2</v>
      </c>
      <c r="AD37" s="127"/>
      <c r="AE37" s="127">
        <f>Y37/T37-1</f>
        <v>0.12130181495284353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14124</v>
      </c>
      <c r="U38" s="127">
        <v>15187</v>
      </c>
      <c r="V38" s="127">
        <v>15254</v>
      </c>
      <c r="W38" s="127">
        <v>15557</v>
      </c>
      <c r="X38" s="127">
        <v>16073</v>
      </c>
      <c r="Y38" s="127">
        <v>17974</v>
      </c>
      <c r="Z38" s="127"/>
      <c r="AA38" s="127" t="str">
        <f>TEXT(Y38,"###,###")</f>
        <v>17,974</v>
      </c>
      <c r="AB38" s="127"/>
      <c r="AC38" s="127">
        <f>Y38/X38-1</f>
        <v>0.11827287998506808</v>
      </c>
      <c r="AD38" s="127"/>
      <c r="AE38" s="127">
        <f>Y38/T38-1</f>
        <v>0.27258566978193155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88451</v>
      </c>
      <c r="U40" s="127">
        <v>90068</v>
      </c>
      <c r="V40" s="127">
        <v>91722</v>
      </c>
      <c r="W40" s="127">
        <v>93161</v>
      </c>
      <c r="X40" s="127">
        <v>96354</v>
      </c>
      <c r="Y40" s="127">
        <v>101317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82.259640534165044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17.740359465834953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10</v>
      </c>
      <c r="Y44" s="129">
        <v>16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549</v>
      </c>
      <c r="Y45" s="129">
        <v>594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2567</v>
      </c>
      <c r="Y46" s="129">
        <v>2826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7057</v>
      </c>
      <c r="Y47" s="129">
        <v>8074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13842</v>
      </c>
      <c r="Y48" s="129">
        <v>14734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8.52'!S1&amp;" ("&amp;'Table 8.52'!Y2&amp;") *"</f>
        <v>Number of jobs by age and sex of job holders in Moreland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12881</v>
      </c>
      <c r="Y49" s="129">
        <v>13885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9367</v>
      </c>
      <c r="Y50" s="129">
        <v>10069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6891</v>
      </c>
      <c r="Y51" s="129">
        <v>7280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5874</v>
      </c>
      <c r="Y52" s="129">
        <v>5975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4549</v>
      </c>
      <c r="Y53" s="129">
        <v>4733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3469</v>
      </c>
      <c r="Y54" s="129">
        <v>3696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2277</v>
      </c>
      <c r="Y55" s="129">
        <v>2380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1056</v>
      </c>
      <c r="Y56" s="129">
        <v>1168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351</v>
      </c>
      <c r="Y57" s="129">
        <v>363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221</v>
      </c>
      <c r="Y58" s="129">
        <v>229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155</v>
      </c>
      <c r="Y59" s="129">
        <v>132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108</v>
      </c>
      <c r="Y60" s="129">
        <v>108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71238</v>
      </c>
      <c r="Y61" s="129">
        <v>76263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26</v>
      </c>
      <c r="Y63" s="129">
        <v>17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8.52'!S1&amp;" ("&amp;'Table 8.52'!Y2&amp;") *"</f>
        <v>Number of employed persons per occupation of main job by sex in Moreland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678</v>
      </c>
      <c r="Y64" s="129">
        <v>755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2650</v>
      </c>
      <c r="Y65" s="129">
        <v>2795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7463</v>
      </c>
      <c r="Y66" s="129">
        <v>8472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12877</v>
      </c>
      <c r="Y67" s="129">
        <v>14080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11528</v>
      </c>
      <c r="Y68" s="129">
        <v>12565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8338</v>
      </c>
      <c r="Y69" s="129">
        <v>8931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6711</v>
      </c>
      <c r="Y70" s="129">
        <v>6905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5545</v>
      </c>
      <c r="Y71" s="129">
        <v>5984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4685</v>
      </c>
      <c r="Y72" s="129">
        <v>4840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3629</v>
      </c>
      <c r="Y73" s="129">
        <v>3866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2179</v>
      </c>
      <c r="Y74" s="129">
        <v>2264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930</v>
      </c>
      <c r="Y75" s="129">
        <v>982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281</v>
      </c>
      <c r="Y76" s="129">
        <v>333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219</v>
      </c>
      <c r="Y77" s="129">
        <v>200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155</v>
      </c>
      <c r="Y78" s="129">
        <v>141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156</v>
      </c>
      <c r="Y79" s="129">
        <v>145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68063</v>
      </c>
      <c r="Y80" s="129">
        <v>73276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8.52'!S1</f>
        <v>Moreland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5651</v>
      </c>
      <c r="Y83" s="129">
        <v>6015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10744</v>
      </c>
      <c r="Y84" s="129">
        <v>11651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8.52'!AA4</f>
        <v>149,539</v>
      </c>
      <c r="D85" s="99">
        <f>'Table 8.52'!AC4</f>
        <v>7.349552408094695E-2</v>
      </c>
      <c r="E85" s="100">
        <f>'Table 8.52'!AC4</f>
        <v>7.349552408094695E-2</v>
      </c>
      <c r="F85" s="99">
        <f>'Table 8.52'!AE4</f>
        <v>0.18892166294314539</v>
      </c>
      <c r="G85" s="100">
        <f>'Table 8.52'!AE4</f>
        <v>0.18892166294314539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6523</v>
      </c>
      <c r="Y85" s="129">
        <v>6919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8.52'!AA5</f>
        <v>76,263</v>
      </c>
      <c r="D86" s="99">
        <f>'Table 8.52'!AC5</f>
        <v>7.0538195906679091E-2</v>
      </c>
      <c r="E86" s="100">
        <f>'Table 8.52'!AC5</f>
        <v>7.0538195906679091E-2</v>
      </c>
      <c r="F86" s="99">
        <f>'Table 8.52'!AE5</f>
        <v>0.16838767005760502</v>
      </c>
      <c r="G86" s="100">
        <f>'Table 8.52'!AE5</f>
        <v>0.16838767005760502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3124</v>
      </c>
      <c r="Y86" s="129">
        <v>3343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8.52'!AA6</f>
        <v>73,276</v>
      </c>
      <c r="D87" s="99">
        <f>'Table 8.52'!AC6</f>
        <v>7.6590805577185783E-2</v>
      </c>
      <c r="E87" s="100">
        <f>'Table 8.52'!AC6</f>
        <v>7.6590805577185783E-2</v>
      </c>
      <c r="F87" s="99">
        <f>'Table 8.52'!AE6</f>
        <v>0.21107346500289226</v>
      </c>
      <c r="G87" s="100">
        <f>'Table 8.52'!AE6</f>
        <v>0.21107346500289226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3478</v>
      </c>
      <c r="Y87" s="129">
        <v>3705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8.52'!AA7</f>
        <v>101,317</v>
      </c>
      <c r="D88" s="99">
        <f>'Table 8.52'!AC7</f>
        <v>5.1507980986778001E-2</v>
      </c>
      <c r="E88" s="100">
        <f>'Table 8.52'!AC7</f>
        <v>5.1507980986778001E-2</v>
      </c>
      <c r="F88" s="99">
        <f>'Table 8.52'!AE7</f>
        <v>0.14545906773241679</v>
      </c>
      <c r="G88" s="100">
        <f>'Table 8.52'!AE7</f>
        <v>0.14545906773241679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2702</v>
      </c>
      <c r="Y88" s="129">
        <v>2868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8.52'!AA37</f>
        <v>83,343</v>
      </c>
      <c r="D89" s="99">
        <f>'Table 8.52'!AC37</f>
        <v>3.8141029633412593E-2</v>
      </c>
      <c r="E89" s="100">
        <f>'Table 8.52'!AC37</f>
        <v>3.8141029633412593E-2</v>
      </c>
      <c r="F89" s="99">
        <f>'Table 8.52'!AE37</f>
        <v>0.12130181495284353</v>
      </c>
      <c r="G89" s="100">
        <f>'Table 8.52'!AE37</f>
        <v>0.12130181495284353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2363</v>
      </c>
      <c r="Y89" s="129">
        <v>2462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8.52'!AA38</f>
        <v>17,974</v>
      </c>
      <c r="D90" s="99">
        <f>'Table 8.52'!AC38</f>
        <v>0.11827287998506808</v>
      </c>
      <c r="E90" s="100">
        <f>'Table 8.52'!AC38</f>
        <v>0.11827287998506808</v>
      </c>
      <c r="F90" s="99">
        <f>'Table 8.52'!AE38</f>
        <v>0.27258566978193155</v>
      </c>
      <c r="G90" s="100">
        <f>'Table 8.52'!AE38</f>
        <v>0.27258566978193155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4342</v>
      </c>
      <c r="Y90" s="129">
        <v>4529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8.52'!AA114</f>
        <v>8,334</v>
      </c>
      <c r="D91" s="99">
        <f>'Table 8.52'!AC114</f>
        <v>0.10853950518754996</v>
      </c>
      <c r="E91" s="100">
        <f>'Table 8.52'!AC114</f>
        <v>0.10853950518754996</v>
      </c>
      <c r="F91" s="99">
        <f>'Table 8.52'!AE114</f>
        <v>0.23631508678237645</v>
      </c>
      <c r="G91" s="100">
        <f>'Table 8.52'!AE114</f>
        <v>0.23631508678237645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49941</v>
      </c>
      <c r="Y91" s="129">
        <v>52349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8.52'!AA115</f>
        <v>9,640</v>
      </c>
      <c r="D92" s="99">
        <f>'Table 8.52'!AC115</f>
        <v>0.12656304779712513</v>
      </c>
      <c r="E92" s="100">
        <f>'Table 8.52'!AC115</f>
        <v>0.12656304779712513</v>
      </c>
      <c r="F92" s="99">
        <f>'Table 8.52'!AE115</f>
        <v>0.3057022890423946</v>
      </c>
      <c r="G92" s="100">
        <f>'Table 8.52'!AE115</f>
        <v>0.3057022890423946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8.52'!AA8</f>
        <v>$43,098</v>
      </c>
      <c r="D93" s="99">
        <f>'Table 8.52'!AC8</f>
        <v>5.4317041875655558E-3</v>
      </c>
      <c r="E93" s="100">
        <f>'Table 8.52'!AC8</f>
        <v>5.4317041875655558E-3</v>
      </c>
      <c r="F93" s="99">
        <f>'Table 8.52'!AE8</f>
        <v>0.12833270892289073</v>
      </c>
      <c r="G93" s="100">
        <f>'Table 8.52'!AE8</f>
        <v>0.12833270892289073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4472</v>
      </c>
      <c r="Y93" s="129">
        <v>5012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8.52'!AA9</f>
        <v>$5,853.5 mil</v>
      </c>
      <c r="D94" s="99">
        <f>'Table 8.52'!AC9</f>
        <v>7.8155260849184449E-2</v>
      </c>
      <c r="E94" s="100">
        <f>'Table 8.52'!AC9</f>
        <v>7.8155260849184449E-2</v>
      </c>
      <c r="F94" s="99">
        <f>'Table 8.52'!AE9</f>
        <v>0.34185618851638999</v>
      </c>
      <c r="G94" s="100">
        <f>'Table 8.52'!AE9</f>
        <v>0.34185618851638999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13089</v>
      </c>
      <c r="Y94" s="129">
        <v>14055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1451</v>
      </c>
      <c r="Y95" s="129">
        <v>1504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4932</v>
      </c>
      <c r="Y96" s="129">
        <v>5396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7573</v>
      </c>
      <c r="Y97" s="129">
        <v>8283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3815</v>
      </c>
      <c r="Y98" s="129">
        <v>4024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281</v>
      </c>
      <c r="Y99" s="129">
        <v>341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1769</v>
      </c>
      <c r="Y100" s="129">
        <v>1946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46413</v>
      </c>
      <c r="Y101" s="129">
        <v>48968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100204</v>
      </c>
      <c r="Y104" s="127">
        <v>110927</v>
      </c>
      <c r="Z104" s="127"/>
      <c r="AA104" s="127" t="str">
        <f>TEXT(Y104,"###,###")</f>
        <v>110,927</v>
      </c>
      <c r="AB104" s="127"/>
      <c r="AC104" s="127">
        <f>Y104/($Y$4)*100</f>
        <v>74.17931108272758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27125</v>
      </c>
      <c r="Y105" s="127">
        <v>27793</v>
      </c>
      <c r="Z105" s="127"/>
      <c r="AA105" s="127" t="str">
        <f>TEXT(Y105,"###,###")</f>
        <v>27,793</v>
      </c>
      <c r="AB105" s="127"/>
      <c r="AC105" s="127">
        <f>Y105/($Y$4)*100</f>
        <v>18.585786985334927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127329</v>
      </c>
      <c r="Y106" s="127">
        <v>138720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17154</v>
      </c>
      <c r="Y108" s="127">
        <v>19251</v>
      </c>
      <c r="Z108" s="127"/>
      <c r="AA108" s="127" t="str">
        <f>TEXT(Y108,"###,###")</f>
        <v>19,251</v>
      </c>
      <c r="AB108" s="127"/>
      <c r="AC108" s="127">
        <f>Y108/($Y$4)*100</f>
        <v>12.873564755682466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17621</v>
      </c>
      <c r="Y109" s="127">
        <v>18947</v>
      </c>
      <c r="Z109" s="127"/>
      <c r="AA109" s="127" t="str">
        <f>TEXT(Y109,"###,###")</f>
        <v>18,947</v>
      </c>
      <c r="AB109" s="127"/>
      <c r="AC109" s="127">
        <f t="shared" ref="AC109:AC111" si="3">Y109/($Y$4)*100</f>
        <v>12.67027330662904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31401</v>
      </c>
      <c r="Y110" s="127">
        <v>34328</v>
      </c>
      <c r="Z110" s="127"/>
      <c r="AA110" s="127" t="str">
        <f>TEXT(Y110,"###,###")</f>
        <v>34,328</v>
      </c>
      <c r="AB110" s="127"/>
      <c r="AC110" s="127">
        <f t="shared" si="3"/>
        <v>22.955884418111662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61153</v>
      </c>
      <c r="Y111" s="127">
        <v>66194</v>
      </c>
      <c r="Z111" s="127"/>
      <c r="AA111" s="127" t="str">
        <f>TEXT(Y111,"###,###")</f>
        <v>66,194</v>
      </c>
      <c r="AB111" s="127"/>
      <c r="AC111" s="127">
        <f t="shared" si="3"/>
        <v>44.26537558763934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139301</v>
      </c>
      <c r="Y112" s="127">
        <v>149539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6741</v>
      </c>
      <c r="U114" s="127">
        <v>7012</v>
      </c>
      <c r="V114" s="127">
        <v>6971</v>
      </c>
      <c r="W114" s="127">
        <v>7253</v>
      </c>
      <c r="X114" s="127">
        <v>7518</v>
      </c>
      <c r="Y114" s="127">
        <v>8334</v>
      </c>
      <c r="Z114" s="127"/>
      <c r="AA114" s="127" t="str">
        <f>TEXT(Y114,"###,###")</f>
        <v>8,334</v>
      </c>
      <c r="AB114" s="127"/>
      <c r="AC114" s="127">
        <f>Y114/X114-1</f>
        <v>0.10853950518754996</v>
      </c>
      <c r="AD114" s="127"/>
      <c r="AE114" s="127">
        <f>Y114/T114-1</f>
        <v>0.23631508678237645</v>
      </c>
      <c r="AF114" s="127"/>
    </row>
    <row r="115" spans="19:32" x14ac:dyDescent="0.25">
      <c r="S115" s="127" t="s">
        <v>104</v>
      </c>
      <c r="T115" s="127">
        <v>7383</v>
      </c>
      <c r="U115" s="127">
        <v>8174</v>
      </c>
      <c r="V115" s="127">
        <v>8279</v>
      </c>
      <c r="W115" s="127">
        <v>8305</v>
      </c>
      <c r="X115" s="127">
        <v>8557</v>
      </c>
      <c r="Y115" s="127">
        <v>9640</v>
      </c>
      <c r="Z115" s="127"/>
      <c r="AA115" s="127" t="str">
        <f>TEXT(Y115,"###,###")</f>
        <v>9,640</v>
      </c>
      <c r="AB115" s="127"/>
      <c r="AC115" s="127">
        <f>Y115/X115-1</f>
        <v>0.12656304779712513</v>
      </c>
      <c r="AD115" s="127"/>
      <c r="AE115" s="127">
        <f>Y115/T115-1</f>
        <v>0.3057022890423946</v>
      </c>
      <c r="AF115" s="127"/>
    </row>
    <row r="116" spans="19:32" x14ac:dyDescent="0.25">
      <c r="S116" s="127" t="s">
        <v>56</v>
      </c>
      <c r="T116" s="127">
        <v>14124</v>
      </c>
      <c r="U116" s="127">
        <v>15186</v>
      </c>
      <c r="V116" s="127">
        <v>15250</v>
      </c>
      <c r="W116" s="127">
        <v>15558</v>
      </c>
      <c r="X116" s="127">
        <v>16075</v>
      </c>
      <c r="Y116" s="127">
        <v>17974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38.840000000000003</v>
      </c>
      <c r="V118" s="127">
        <v>39.909999999999997</v>
      </c>
      <c r="W118" s="127">
        <v>37.99</v>
      </c>
      <c r="X118" s="127">
        <v>34.97</v>
      </c>
      <c r="Y118" s="127">
        <v>37.799999999999997</v>
      </c>
      <c r="Z118" s="127"/>
      <c r="AA118" s="127" t="str">
        <f>TEXT(Y118,"##.0")</f>
        <v>37.8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77397</v>
      </c>
      <c r="V120" s="127">
        <v>78749</v>
      </c>
      <c r="W120" s="127">
        <v>80220</v>
      </c>
      <c r="X120" s="127">
        <v>82543</v>
      </c>
      <c r="Y120" s="127">
        <v>86499</v>
      </c>
      <c r="Z120" s="127"/>
      <c r="AA120" s="127" t="str">
        <f>TEXT(Y120,"###,###")</f>
        <v>86,499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6143</v>
      </c>
      <c r="V121" s="127">
        <v>6157</v>
      </c>
      <c r="W121" s="127">
        <v>5980</v>
      </c>
      <c r="X121" s="127">
        <v>6184</v>
      </c>
      <c r="Y121" s="127">
        <v>6400</v>
      </c>
      <c r="Z121" s="127"/>
      <c r="AA121" s="127" t="str">
        <f t="shared" ref="AA121:AA128" si="4">TEXT(Y121,"###,###")</f>
        <v>6,400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6530</v>
      </c>
      <c r="V122" s="127">
        <v>6818</v>
      </c>
      <c r="W122" s="127">
        <v>6963</v>
      </c>
      <c r="X122" s="127">
        <v>7632</v>
      </c>
      <c r="Y122" s="127">
        <v>8418</v>
      </c>
      <c r="Z122" s="127"/>
      <c r="AA122" s="127" t="str">
        <f t="shared" si="4"/>
        <v>8,418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83927</v>
      </c>
      <c r="V124" s="127">
        <v>85567</v>
      </c>
      <c r="W124" s="127">
        <v>87183</v>
      </c>
      <c r="X124" s="127">
        <v>90175</v>
      </c>
      <c r="Y124" s="127">
        <v>94917</v>
      </c>
      <c r="Z124" s="127"/>
      <c r="AA124" s="127" t="str">
        <f t="shared" si="4"/>
        <v>94,917</v>
      </c>
      <c r="AB124" s="127"/>
      <c r="AC124" s="127">
        <f>Y124/$Y$7*100</f>
        <v>93.683192356662744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12673</v>
      </c>
      <c r="V125" s="127">
        <v>12975</v>
      </c>
      <c r="W125" s="127">
        <v>12943</v>
      </c>
      <c r="X125" s="127">
        <v>13816</v>
      </c>
      <c r="Y125" s="127">
        <v>14818</v>
      </c>
      <c r="Z125" s="127"/>
      <c r="AA125" s="127" t="str">
        <f t="shared" si="4"/>
        <v>14,818</v>
      </c>
      <c r="AB125" s="127"/>
      <c r="AC125" s="127">
        <f>Y125/$Y$7*100</f>
        <v>14.625383696714273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47009</v>
      </c>
      <c r="V127" s="127">
        <v>47666</v>
      </c>
      <c r="W127" s="127">
        <v>48257</v>
      </c>
      <c r="X127" s="127">
        <v>49941</v>
      </c>
      <c r="Y127" s="127">
        <v>52349</v>
      </c>
      <c r="Z127" s="127"/>
      <c r="AA127" s="127" t="str">
        <f t="shared" si="4"/>
        <v>52,349</v>
      </c>
      <c r="AB127" s="127"/>
      <c r="AC127" s="127">
        <f>Y127/$Y$7*100</f>
        <v>51.668525518915878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43058</v>
      </c>
      <c r="V128" s="127">
        <v>44056</v>
      </c>
      <c r="W128" s="127">
        <v>44904</v>
      </c>
      <c r="X128" s="127">
        <v>46413</v>
      </c>
      <c r="Y128" s="127">
        <v>48968</v>
      </c>
      <c r="Z128" s="127"/>
      <c r="AA128" s="127" t="str">
        <f t="shared" si="4"/>
        <v>48,968</v>
      </c>
      <c r="AB128" s="127"/>
      <c r="AC128" s="127">
        <f>Y128/$Y$7*100</f>
        <v>48.331474481084122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EB4D58A5-5DA2-412A-82AD-532EF59C4F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085D7EB8-A6CB-42C2-9416-1914DE125CD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9D44E869-7291-4AC4-BF1A-BA1EE756388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FD502AA4-A491-4D87-B302-ADA12622A0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Mornington Peninsula</v>
      </c>
      <c r="T1" s="127"/>
      <c r="U1" s="127"/>
      <c r="V1" s="127"/>
      <c r="W1" s="127"/>
      <c r="X1" s="127"/>
      <c r="Y1" s="127" t="str">
        <f>Y3</f>
        <v>8.53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164</v>
      </c>
      <c r="V3" s="127"/>
      <c r="W3" s="127"/>
      <c r="X3" s="127"/>
      <c r="Y3" s="127" t="s">
        <v>263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8.53'!$Y$3&amp;" "&amp;'Table 8.53'!$U$3&amp;", "&amp;'State data for spotlight'!$C$3&amp;", "&amp;'Table 8.53'!$Y$2</f>
        <v>Table 8.53 Mornington Peninsula,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105282</v>
      </c>
      <c r="U4" s="129">
        <v>107058</v>
      </c>
      <c r="V4" s="129">
        <v>108427</v>
      </c>
      <c r="W4" s="129">
        <v>109936</v>
      </c>
      <c r="X4" s="129">
        <v>110625</v>
      </c>
      <c r="Y4" s="129">
        <v>114998</v>
      </c>
      <c r="Z4" s="127"/>
      <c r="AA4" s="127" t="str">
        <f>TEXT(Y4,"###,###")</f>
        <v>114,998</v>
      </c>
      <c r="AB4" s="127"/>
      <c r="AC4" s="127">
        <f t="shared" ref="AC4:AC9" si="0">Y4/X4-1</f>
        <v>3.9529943502824905E-2</v>
      </c>
      <c r="AD4" s="127"/>
      <c r="AE4" s="127">
        <f>Y4/T4-1</f>
        <v>9.2285480898919081E-2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53063</v>
      </c>
      <c r="U5" s="129">
        <v>53691</v>
      </c>
      <c r="V5" s="129">
        <v>54043</v>
      </c>
      <c r="W5" s="129">
        <v>54187</v>
      </c>
      <c r="X5" s="129">
        <v>54293</v>
      </c>
      <c r="Y5" s="129">
        <v>56269</v>
      </c>
      <c r="Z5" s="127"/>
      <c r="AA5" s="127" t="str">
        <f>TEXT(Y5,"###,###")</f>
        <v>56,269</v>
      </c>
      <c r="AB5" s="127"/>
      <c r="AC5" s="127">
        <f t="shared" si="0"/>
        <v>3.6395115392407806E-2</v>
      </c>
      <c r="AD5" s="127"/>
      <c r="AE5" s="127">
        <f t="shared" ref="AE5:AE9" si="1">Y5/T5-1</f>
        <v>6.0418747526524985E-2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52219</v>
      </c>
      <c r="U6" s="129">
        <v>53366</v>
      </c>
      <c r="V6" s="129">
        <v>54384</v>
      </c>
      <c r="W6" s="129">
        <v>55749</v>
      </c>
      <c r="X6" s="129">
        <v>56331</v>
      </c>
      <c r="Y6" s="129">
        <v>58729</v>
      </c>
      <c r="Z6" s="127"/>
      <c r="AA6" s="127" t="str">
        <f>TEXT(Y6,"###,###")</f>
        <v>58,729</v>
      </c>
      <c r="AB6" s="127"/>
      <c r="AC6" s="127">
        <f t="shared" si="0"/>
        <v>4.2569810583870327E-2</v>
      </c>
      <c r="AD6" s="127"/>
      <c r="AE6" s="127">
        <f t="shared" si="1"/>
        <v>0.12466726670369033</v>
      </c>
      <c r="AF6" s="127"/>
    </row>
    <row r="7" spans="1:32" ht="16.5" customHeight="1" thickBot="1" x14ac:dyDescent="0.3">
      <c r="A7" s="46" t="str">
        <f>"QUICK STATS for "&amp;'Table 8.53'!Y2&amp;"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77806</v>
      </c>
      <c r="U7" s="129">
        <v>78490</v>
      </c>
      <c r="V7" s="129">
        <v>79679</v>
      </c>
      <c r="W7" s="129">
        <v>80371</v>
      </c>
      <c r="X7" s="129">
        <v>81544</v>
      </c>
      <c r="Y7" s="129">
        <v>83595</v>
      </c>
      <c r="Z7" s="127"/>
      <c r="AA7" s="127" t="str">
        <f>TEXT(Y7,"###,###")</f>
        <v>83,595</v>
      </c>
      <c r="AB7" s="127"/>
      <c r="AC7" s="127">
        <f t="shared" si="0"/>
        <v>2.5152065142745039E-2</v>
      </c>
      <c r="AD7" s="127"/>
      <c r="AE7" s="127">
        <f t="shared" si="1"/>
        <v>7.4403002339151314E-2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114,998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8.53'!AA7</f>
        <v>83,595</v>
      </c>
      <c r="P8" s="51"/>
      <c r="S8" s="127" t="s">
        <v>96</v>
      </c>
      <c r="T8" s="127">
        <v>33764</v>
      </c>
      <c r="U8" s="127">
        <v>34306.03</v>
      </c>
      <c r="V8" s="127">
        <v>35326</v>
      </c>
      <c r="W8" s="127">
        <v>36759.089999999997</v>
      </c>
      <c r="X8" s="127">
        <v>38301</v>
      </c>
      <c r="Y8" s="127">
        <v>38835.54</v>
      </c>
      <c r="Z8" s="127"/>
      <c r="AA8" s="127" t="str">
        <f>TEXT(Y8,"$###,###")</f>
        <v>$38,836</v>
      </c>
      <c r="AB8" s="127"/>
      <c r="AC8" s="127">
        <f t="shared" si="0"/>
        <v>1.3956293569358458E-2</v>
      </c>
      <c r="AD8" s="127"/>
      <c r="AE8" s="127">
        <f t="shared" si="1"/>
        <v>0.15020554436678113</v>
      </c>
      <c r="AF8" s="127"/>
    </row>
    <row r="9" spans="1:32" x14ac:dyDescent="0.25">
      <c r="A9" s="55" t="s">
        <v>17</v>
      </c>
      <c r="B9" s="56"/>
      <c r="C9" s="57"/>
      <c r="D9" s="58">
        <f>'Table 8.53'!AC104</f>
        <v>76.230021391676374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50.488665590047255</v>
      </c>
      <c r="P9" s="59" t="s">
        <v>97</v>
      </c>
      <c r="S9" s="127" t="s">
        <v>9</v>
      </c>
      <c r="T9" s="127">
        <v>3645790118</v>
      </c>
      <c r="U9" s="127">
        <v>3774272261</v>
      </c>
      <c r="V9" s="127">
        <v>3937911715</v>
      </c>
      <c r="W9" s="127">
        <v>4120865977</v>
      </c>
      <c r="X9" s="127">
        <v>4368427434</v>
      </c>
      <c r="Y9" s="127">
        <v>4591403053</v>
      </c>
      <c r="Z9" s="127"/>
      <c r="AA9" s="127" t="str">
        <f>TEXT(Y9/1000000,"$#,###.0")&amp;" mil"</f>
        <v>$4,591.4 mil</v>
      </c>
      <c r="AB9" s="127"/>
      <c r="AC9" s="127">
        <f t="shared" si="0"/>
        <v>5.1042537015621114E-2</v>
      </c>
      <c r="AD9" s="127"/>
      <c r="AE9" s="127">
        <f t="shared" si="1"/>
        <v>0.25937119373145445</v>
      </c>
      <c r="AF9" s="127"/>
    </row>
    <row r="10" spans="1:32" x14ac:dyDescent="0.25">
      <c r="A10" s="55" t="s">
        <v>20</v>
      </c>
      <c r="B10" s="56"/>
      <c r="C10" s="57"/>
      <c r="D10" s="58">
        <f>'Table 8.53'!AC105</f>
        <v>14.87330214438512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49.511334409952752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89.666846103235841</v>
      </c>
      <c r="P11" s="59" t="s">
        <v>97</v>
      </c>
      <c r="S11" s="127" t="s">
        <v>32</v>
      </c>
      <c r="T11" s="129">
        <v>90440</v>
      </c>
      <c r="U11" s="129">
        <v>92195</v>
      </c>
      <c r="V11" s="129">
        <v>93752</v>
      </c>
      <c r="W11" s="129">
        <v>95838</v>
      </c>
      <c r="X11" s="129">
        <v>96371</v>
      </c>
      <c r="Y11" s="129">
        <v>100243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8.53'!AC108</f>
        <v>18.919459468860328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17.650577187630841</v>
      </c>
      <c r="P12" s="59" t="s">
        <v>97</v>
      </c>
      <c r="S12" s="127" t="s">
        <v>33</v>
      </c>
      <c r="T12" s="129">
        <v>14842</v>
      </c>
      <c r="U12" s="129">
        <v>14863</v>
      </c>
      <c r="V12" s="129">
        <v>14675</v>
      </c>
      <c r="W12" s="129">
        <v>14098</v>
      </c>
      <c r="X12" s="129">
        <v>14254</v>
      </c>
      <c r="Y12" s="129">
        <v>14755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8.53'!AC109</f>
        <v>16.895946016452459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8.53'!AA118</f>
        <v>43.5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8.53'!AC110</f>
        <v>20.694272943877284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14.470961181888869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8.53'!AC111</f>
        <v>34.593645106871421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85.529038818111133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1684</v>
      </c>
      <c r="Z15" s="127"/>
      <c r="AA15" s="130">
        <f t="shared" ref="AA15:AA34" si="2">IF(Y15="np",0,Y15/$Y$34)</f>
        <v>1.4643732934485816E-2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239</v>
      </c>
      <c r="Z16" s="127"/>
      <c r="AA16" s="130">
        <f t="shared" si="2"/>
        <v>2.0782970138611108E-3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6949</v>
      </c>
      <c r="Z17" s="127"/>
      <c r="AA17" s="130">
        <f t="shared" si="2"/>
        <v>6.0427137863267186E-2</v>
      </c>
      <c r="AB17" s="127"/>
      <c r="AC17" s="127"/>
      <c r="AD17" s="127"/>
      <c r="AE17" s="127"/>
      <c r="AF17" s="127"/>
    </row>
    <row r="18" spans="1:32" x14ac:dyDescent="0.25">
      <c r="A18" s="85" t="str">
        <f>'Table 8.53'!$S$1&amp;" ("&amp;'Table 8.53'!$T$2&amp;" to "&amp;'Table 8.53'!$Y$2&amp;")"</f>
        <v>Mornington Peninsula (2011-12 to 2016-17)</v>
      </c>
      <c r="B18" s="85"/>
      <c r="C18" s="85"/>
      <c r="D18" s="85"/>
      <c r="E18" s="85"/>
      <c r="F18" s="85"/>
      <c r="G18" s="85" t="str">
        <f>'Table 8.53'!$S$1&amp;" ("&amp;'Table 8.53'!$T$2&amp;" to "&amp;'Table 8.53'!$Y$2&amp;")"</f>
        <v>Mornington Peninsula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676</v>
      </c>
      <c r="Z18" s="127"/>
      <c r="AA18" s="130">
        <f t="shared" si="2"/>
        <v>5.8783631019669906E-3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10869</v>
      </c>
      <c r="Z19" s="127"/>
      <c r="AA19" s="130">
        <f t="shared" si="2"/>
        <v>9.4514687211951512E-2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4436</v>
      </c>
      <c r="Z20" s="127"/>
      <c r="AA20" s="130">
        <f t="shared" si="2"/>
        <v>3.8574583905807057E-2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11901</v>
      </c>
      <c r="Z21" s="127"/>
      <c r="AA21" s="130">
        <f t="shared" si="2"/>
        <v>0.10348875632619697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8718</v>
      </c>
      <c r="Z22" s="127"/>
      <c r="AA22" s="130">
        <f t="shared" si="2"/>
        <v>7.5810014087201519E-2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2543</v>
      </c>
      <c r="Z23" s="127"/>
      <c r="AA23" s="130">
        <f t="shared" si="2"/>
        <v>2.2113428059618429E-2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1282</v>
      </c>
      <c r="Z24" s="127"/>
      <c r="AA24" s="130">
        <f t="shared" si="2"/>
        <v>1.1148019965564618E-2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4116</v>
      </c>
      <c r="Z25" s="127"/>
      <c r="AA25" s="130">
        <f t="shared" si="2"/>
        <v>3.5791926816118542E-2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2730</v>
      </c>
      <c r="Z26" s="127"/>
      <c r="AA26" s="130">
        <f t="shared" si="2"/>
        <v>2.3739543296405156E-2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7724</v>
      </c>
      <c r="Z27" s="127"/>
      <c r="AA27" s="130">
        <f t="shared" si="2"/>
        <v>6.7166385502356568E-2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6785</v>
      </c>
      <c r="Z28" s="127"/>
      <c r="AA28" s="130">
        <f t="shared" si="2"/>
        <v>5.9001026104801825E-2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5499</v>
      </c>
      <c r="Z29" s="127"/>
      <c r="AA29" s="130">
        <f t="shared" si="2"/>
        <v>4.7818222925616098E-2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9011</v>
      </c>
      <c r="Z30" s="127"/>
      <c r="AA30" s="130">
        <f t="shared" si="2"/>
        <v>7.8357884484947571E-2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8.53'!Y2&amp;")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12632</v>
      </c>
      <c r="Z31" s="127"/>
      <c r="AA31" s="130">
        <f t="shared" si="2"/>
        <v>0.10984538861545418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2910</v>
      </c>
      <c r="Z32" s="127"/>
      <c r="AA32" s="130">
        <f t="shared" si="2"/>
        <v>2.5304787909354944E-2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3412</v>
      </c>
      <c r="Z33" s="127"/>
      <c r="AA33" s="130">
        <f t="shared" si="2"/>
        <v>2.9670081218803806E-2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114998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67304</v>
      </c>
      <c r="U37" s="127">
        <v>67347</v>
      </c>
      <c r="V37" s="127">
        <v>68296</v>
      </c>
      <c r="W37" s="127">
        <v>68924</v>
      </c>
      <c r="X37" s="127">
        <v>70456</v>
      </c>
      <c r="Y37" s="127">
        <v>71498</v>
      </c>
      <c r="Z37" s="127"/>
      <c r="AA37" s="127" t="str">
        <f>TEXT(Y37,"###,###")</f>
        <v>71,498</v>
      </c>
      <c r="AB37" s="127"/>
      <c r="AC37" s="127">
        <f>Y37/X37-1</f>
        <v>1.4789372090382669E-2</v>
      </c>
      <c r="AD37" s="127"/>
      <c r="AE37" s="127">
        <f>Y37/T37-1</f>
        <v>6.2314275525971796E-2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10502</v>
      </c>
      <c r="U38" s="127">
        <v>11143</v>
      </c>
      <c r="V38" s="127">
        <v>11383</v>
      </c>
      <c r="W38" s="127">
        <v>11447</v>
      </c>
      <c r="X38" s="127">
        <v>11088</v>
      </c>
      <c r="Y38" s="127">
        <v>12097</v>
      </c>
      <c r="Z38" s="127"/>
      <c r="AA38" s="127" t="str">
        <f>TEXT(Y38,"###,###")</f>
        <v>12,097</v>
      </c>
      <c r="AB38" s="127"/>
      <c r="AC38" s="127">
        <f>Y38/X38-1</f>
        <v>9.099927849927858E-2</v>
      </c>
      <c r="AD38" s="127"/>
      <c r="AE38" s="127">
        <f>Y38/T38-1</f>
        <v>0.15187583317463349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77806</v>
      </c>
      <c r="U40" s="127">
        <v>78490</v>
      </c>
      <c r="V40" s="127">
        <v>79679</v>
      </c>
      <c r="W40" s="127">
        <v>80371</v>
      </c>
      <c r="X40" s="127">
        <v>81544</v>
      </c>
      <c r="Y40" s="127">
        <v>83595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85.529038818111133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14.470961181888869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37</v>
      </c>
      <c r="Y44" s="129">
        <v>26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1302</v>
      </c>
      <c r="Y45" s="129">
        <v>1375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3226</v>
      </c>
      <c r="Y46" s="129">
        <v>3671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4815</v>
      </c>
      <c r="Y47" s="129">
        <v>4823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5075</v>
      </c>
      <c r="Y48" s="129">
        <v>5429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8.53'!S1&amp;" ("&amp;'Table 8.53'!Y2&amp;") *"</f>
        <v>Number of jobs by age and sex of job holders in Mornington Peninsula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4637</v>
      </c>
      <c r="Y49" s="129">
        <v>4806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4664</v>
      </c>
      <c r="Y50" s="129">
        <v>4844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5677</v>
      </c>
      <c r="Y51" s="129">
        <v>5504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5668</v>
      </c>
      <c r="Y52" s="129">
        <v>6106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5399</v>
      </c>
      <c r="Y53" s="129">
        <v>5388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5013</v>
      </c>
      <c r="Y54" s="129">
        <v>5148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4117</v>
      </c>
      <c r="Y55" s="129">
        <v>4230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2544</v>
      </c>
      <c r="Y56" s="129">
        <v>2677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1156</v>
      </c>
      <c r="Y57" s="129">
        <v>1273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487</v>
      </c>
      <c r="Y58" s="129">
        <v>528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292</v>
      </c>
      <c r="Y59" s="129">
        <v>274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185</v>
      </c>
      <c r="Y60" s="129">
        <v>167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54293</v>
      </c>
      <c r="Y61" s="129">
        <v>56269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39</v>
      </c>
      <c r="Y63" s="129">
        <v>32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8.53'!S1&amp;" ("&amp;'Table 8.53'!Y2&amp;") *"</f>
        <v>Number of employed persons per occupation of main job by sex in Mornington Peninsula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1488</v>
      </c>
      <c r="Y64" s="129">
        <v>1660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3452</v>
      </c>
      <c r="Y65" s="129">
        <v>3718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5073</v>
      </c>
      <c r="Y66" s="129">
        <v>5267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5158</v>
      </c>
      <c r="Y67" s="129">
        <v>5394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4571</v>
      </c>
      <c r="Y68" s="129">
        <v>4850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4720</v>
      </c>
      <c r="Y69" s="129">
        <v>4996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6010</v>
      </c>
      <c r="Y70" s="129">
        <v>5981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6552</v>
      </c>
      <c r="Y71" s="129">
        <v>6851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5913</v>
      </c>
      <c r="Y72" s="129">
        <v>6203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5472</v>
      </c>
      <c r="Y73" s="129">
        <v>5620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4086</v>
      </c>
      <c r="Y74" s="129">
        <v>4221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2109</v>
      </c>
      <c r="Y75" s="129">
        <v>2179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800</v>
      </c>
      <c r="Y76" s="129">
        <v>893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426</v>
      </c>
      <c r="Y77" s="129">
        <v>420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235</v>
      </c>
      <c r="Y78" s="129">
        <v>241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223</v>
      </c>
      <c r="Y79" s="129">
        <v>202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56331</v>
      </c>
      <c r="Y80" s="129">
        <v>58729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8.53'!S1</f>
        <v>Mornington Peninsula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6137</v>
      </c>
      <c r="Y83" s="129">
        <v>6439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4939</v>
      </c>
      <c r="Y84" s="129">
        <v>4967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8.53'!AA4</f>
        <v>114,998</v>
      </c>
      <c r="D85" s="99">
        <f>'Table 8.53'!AC4</f>
        <v>3.9529943502824905E-2</v>
      </c>
      <c r="E85" s="100">
        <f>'Table 8.53'!AC4</f>
        <v>3.9529943502824905E-2</v>
      </c>
      <c r="F85" s="99">
        <f>'Table 8.53'!AE4</f>
        <v>9.2285480898919081E-2</v>
      </c>
      <c r="G85" s="100">
        <f>'Table 8.53'!AE4</f>
        <v>9.2285480898919081E-2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7824</v>
      </c>
      <c r="Y85" s="129">
        <v>8089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8.53'!AA5</f>
        <v>56,269</v>
      </c>
      <c r="D86" s="99">
        <f>'Table 8.53'!AC5</f>
        <v>3.6395115392407806E-2</v>
      </c>
      <c r="E86" s="100">
        <f>'Table 8.53'!AC5</f>
        <v>3.6395115392407806E-2</v>
      </c>
      <c r="F86" s="99">
        <f>'Table 8.53'!AE5</f>
        <v>6.0418747526524985E-2</v>
      </c>
      <c r="G86" s="100">
        <f>'Table 8.53'!AE5</f>
        <v>6.0418747526524985E-2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2240</v>
      </c>
      <c r="Y86" s="129">
        <v>2327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8.53'!AA6</f>
        <v>58,729</v>
      </c>
      <c r="D87" s="99">
        <f>'Table 8.53'!AC6</f>
        <v>4.2569810583870327E-2</v>
      </c>
      <c r="E87" s="100">
        <f>'Table 8.53'!AC6</f>
        <v>4.2569810583870327E-2</v>
      </c>
      <c r="F87" s="99">
        <f>'Table 8.53'!AE6</f>
        <v>0.12466726670369033</v>
      </c>
      <c r="G87" s="100">
        <f>'Table 8.53'!AE6</f>
        <v>0.12466726670369033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1517</v>
      </c>
      <c r="Y87" s="129">
        <v>1518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8.53'!AA7</f>
        <v>83,595</v>
      </c>
      <c r="D88" s="99">
        <f>'Table 8.53'!AC7</f>
        <v>2.5152065142745039E-2</v>
      </c>
      <c r="E88" s="100">
        <f>'Table 8.53'!AC7</f>
        <v>2.5152065142745039E-2</v>
      </c>
      <c r="F88" s="99">
        <f>'Table 8.53'!AE7</f>
        <v>7.4403002339151314E-2</v>
      </c>
      <c r="G88" s="100">
        <f>'Table 8.53'!AE7</f>
        <v>7.4403002339151314E-2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2323</v>
      </c>
      <c r="Y88" s="129">
        <v>2424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8.53'!AA37</f>
        <v>71,498</v>
      </c>
      <c r="D89" s="99">
        <f>'Table 8.53'!AC37</f>
        <v>1.4789372090382669E-2</v>
      </c>
      <c r="E89" s="100">
        <f>'Table 8.53'!AC37</f>
        <v>1.4789372090382669E-2</v>
      </c>
      <c r="F89" s="99">
        <f>'Table 8.53'!AE37</f>
        <v>6.2314275525971796E-2</v>
      </c>
      <c r="G89" s="100">
        <f>'Table 8.53'!AE37</f>
        <v>6.2314275525971796E-2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2180</v>
      </c>
      <c r="Y89" s="129">
        <v>2194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8.53'!AA38</f>
        <v>12,097</v>
      </c>
      <c r="D90" s="99">
        <f>'Table 8.53'!AC38</f>
        <v>9.099927849927858E-2</v>
      </c>
      <c r="E90" s="100">
        <f>'Table 8.53'!AC38</f>
        <v>9.099927849927858E-2</v>
      </c>
      <c r="F90" s="99">
        <f>'Table 8.53'!AE38</f>
        <v>0.15187583317463349</v>
      </c>
      <c r="G90" s="100">
        <f>'Table 8.53'!AE38</f>
        <v>0.15187583317463349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3475</v>
      </c>
      <c r="Y90" s="129">
        <v>3644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8.53'!AA114</f>
        <v>4,750</v>
      </c>
      <c r="D91" s="99">
        <f>'Table 8.53'!AC114</f>
        <v>0.11502347417840375</v>
      </c>
      <c r="E91" s="100">
        <f>'Table 8.53'!AC114</f>
        <v>0.11502347417840375</v>
      </c>
      <c r="F91" s="99">
        <f>'Table 8.53'!AE114</f>
        <v>0.14237614237614227</v>
      </c>
      <c r="G91" s="100">
        <f>'Table 8.53'!AE114</f>
        <v>0.14237614237614227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41233</v>
      </c>
      <c r="Y91" s="129">
        <v>42206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8.53'!AA115</f>
        <v>7,347</v>
      </c>
      <c r="D92" s="99">
        <f>'Table 8.53'!AC115</f>
        <v>7.6641266119577889E-2</v>
      </c>
      <c r="E92" s="100">
        <f>'Table 8.53'!AC115</f>
        <v>7.6641266119577889E-2</v>
      </c>
      <c r="F92" s="99">
        <f>'Table 8.53'!AE115</f>
        <v>0.15737240075614367</v>
      </c>
      <c r="G92" s="100">
        <f>'Table 8.53'!AE115</f>
        <v>0.15737240075614367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8.53'!AA8</f>
        <v>$38,836</v>
      </c>
      <c r="D93" s="99">
        <f>'Table 8.53'!AC8</f>
        <v>1.3956293569358458E-2</v>
      </c>
      <c r="E93" s="100">
        <f>'Table 8.53'!AC8</f>
        <v>1.3956293569358458E-2</v>
      </c>
      <c r="F93" s="99">
        <f>'Table 8.53'!AE8</f>
        <v>0.15020554436678113</v>
      </c>
      <c r="G93" s="100">
        <f>'Table 8.53'!AE8</f>
        <v>0.15020554436678113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3533</v>
      </c>
      <c r="Y93" s="129">
        <v>3845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8.53'!AA9</f>
        <v>$4,591.4 mil</v>
      </c>
      <c r="D94" s="99">
        <f>'Table 8.53'!AC9</f>
        <v>5.1042537015621114E-2</v>
      </c>
      <c r="E94" s="100">
        <f>'Table 8.53'!AC9</f>
        <v>5.1042537015621114E-2</v>
      </c>
      <c r="F94" s="99">
        <f>'Table 8.53'!AE9</f>
        <v>0.25937119373145445</v>
      </c>
      <c r="G94" s="100">
        <f>'Table 8.53'!AE9</f>
        <v>0.25937119373145445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7987</v>
      </c>
      <c r="Y94" s="129">
        <v>8231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1371</v>
      </c>
      <c r="Y95" s="129">
        <v>1441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5598</v>
      </c>
      <c r="Y96" s="129">
        <v>5910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6730</v>
      </c>
      <c r="Y97" s="129">
        <v>7009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4558</v>
      </c>
      <c r="Y98" s="129">
        <v>4735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220</v>
      </c>
      <c r="Y99" s="129">
        <v>228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1657</v>
      </c>
      <c r="Y100" s="129">
        <v>1745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40310</v>
      </c>
      <c r="Y101" s="129">
        <v>41389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82036</v>
      </c>
      <c r="Y104" s="127">
        <v>87663</v>
      </c>
      <c r="Z104" s="127"/>
      <c r="AA104" s="127" t="str">
        <f>TEXT(Y104,"###,###")</f>
        <v>87,663</v>
      </c>
      <c r="AB104" s="127"/>
      <c r="AC104" s="127">
        <f>Y104/($Y$4)*100</f>
        <v>76.230021391676374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16852</v>
      </c>
      <c r="Y105" s="127">
        <v>17104</v>
      </c>
      <c r="Z105" s="127"/>
      <c r="AA105" s="127" t="str">
        <f>TEXT(Y105,"###,###")</f>
        <v>17,104</v>
      </c>
      <c r="AB105" s="127"/>
      <c r="AC105" s="127">
        <f>Y105/($Y$4)*100</f>
        <v>14.87330214438512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98888</v>
      </c>
      <c r="Y106" s="127">
        <v>104767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20114</v>
      </c>
      <c r="Y108" s="127">
        <v>21757</v>
      </c>
      <c r="Z108" s="127"/>
      <c r="AA108" s="127" t="str">
        <f>TEXT(Y108,"###,###")</f>
        <v>21,757</v>
      </c>
      <c r="AB108" s="127"/>
      <c r="AC108" s="127">
        <f>Y108/($Y$4)*100</f>
        <v>18.919459468860328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18171</v>
      </c>
      <c r="Y109" s="127">
        <v>19430</v>
      </c>
      <c r="Z109" s="127"/>
      <c r="AA109" s="127" t="str">
        <f>TEXT(Y109,"###,###")</f>
        <v>19,430</v>
      </c>
      <c r="AB109" s="127"/>
      <c r="AC109" s="127">
        <f t="shared" ref="AC109:AC111" si="3">Y109/($Y$4)*100</f>
        <v>16.895946016452459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22387</v>
      </c>
      <c r="Y110" s="127">
        <v>23798</v>
      </c>
      <c r="Z110" s="127"/>
      <c r="AA110" s="127" t="str">
        <f>TEXT(Y110,"###,###")</f>
        <v>23,798</v>
      </c>
      <c r="AB110" s="127"/>
      <c r="AC110" s="127">
        <f t="shared" si="3"/>
        <v>20.694272943877284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38216</v>
      </c>
      <c r="Y111" s="127">
        <v>39782</v>
      </c>
      <c r="Z111" s="127"/>
      <c r="AA111" s="127" t="str">
        <f>TEXT(Y111,"###,###")</f>
        <v>39,782</v>
      </c>
      <c r="AB111" s="127"/>
      <c r="AC111" s="127">
        <f t="shared" si="3"/>
        <v>34.593645106871421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110625</v>
      </c>
      <c r="Y112" s="127">
        <v>114998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4158</v>
      </c>
      <c r="U114" s="127">
        <v>4500</v>
      </c>
      <c r="V114" s="127">
        <v>4525</v>
      </c>
      <c r="W114" s="127">
        <v>4434</v>
      </c>
      <c r="X114" s="127">
        <v>4260</v>
      </c>
      <c r="Y114" s="127">
        <v>4750</v>
      </c>
      <c r="Z114" s="127"/>
      <c r="AA114" s="127" t="str">
        <f>TEXT(Y114,"###,###")</f>
        <v>4,750</v>
      </c>
      <c r="AB114" s="127"/>
      <c r="AC114" s="127">
        <f>Y114/X114-1</f>
        <v>0.11502347417840375</v>
      </c>
      <c r="AD114" s="127"/>
      <c r="AE114" s="127">
        <f>Y114/T114-1</f>
        <v>0.14237614237614227</v>
      </c>
      <c r="AF114" s="127"/>
    </row>
    <row r="115" spans="19:32" x14ac:dyDescent="0.25">
      <c r="S115" s="127" t="s">
        <v>104</v>
      </c>
      <c r="T115" s="127">
        <v>6348</v>
      </c>
      <c r="U115" s="127">
        <v>6644</v>
      </c>
      <c r="V115" s="127">
        <v>6859</v>
      </c>
      <c r="W115" s="127">
        <v>7013</v>
      </c>
      <c r="X115" s="127">
        <v>6824</v>
      </c>
      <c r="Y115" s="127">
        <v>7347</v>
      </c>
      <c r="Z115" s="127"/>
      <c r="AA115" s="127" t="str">
        <f>TEXT(Y115,"###,###")</f>
        <v>7,347</v>
      </c>
      <c r="AB115" s="127"/>
      <c r="AC115" s="127">
        <f>Y115/X115-1</f>
        <v>7.6641266119577889E-2</v>
      </c>
      <c r="AD115" s="127"/>
      <c r="AE115" s="127">
        <f>Y115/T115-1</f>
        <v>0.15737240075614367</v>
      </c>
      <c r="AF115" s="127"/>
    </row>
    <row r="116" spans="19:32" x14ac:dyDescent="0.25">
      <c r="S116" s="127" t="s">
        <v>56</v>
      </c>
      <c r="T116" s="127">
        <v>10506</v>
      </c>
      <c r="U116" s="127">
        <v>11144</v>
      </c>
      <c r="V116" s="127">
        <v>11384</v>
      </c>
      <c r="W116" s="127">
        <v>11447</v>
      </c>
      <c r="X116" s="127">
        <v>11084</v>
      </c>
      <c r="Y116" s="127">
        <v>12097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46.06</v>
      </c>
      <c r="V118" s="127">
        <v>44.28</v>
      </c>
      <c r="W118" s="127">
        <v>44.43</v>
      </c>
      <c r="X118" s="127">
        <v>44.55</v>
      </c>
      <c r="Y118" s="127">
        <v>43.52</v>
      </c>
      <c r="Z118" s="127"/>
      <c r="AA118" s="127" t="str">
        <f>TEXT(Y118,"##.0")</f>
        <v>43.5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63629</v>
      </c>
      <c r="V120" s="127">
        <v>65004</v>
      </c>
      <c r="W120" s="127">
        <v>66273</v>
      </c>
      <c r="X120" s="127">
        <v>67290</v>
      </c>
      <c r="Y120" s="127">
        <v>68840</v>
      </c>
      <c r="Z120" s="127"/>
      <c r="AA120" s="127" t="str">
        <f>TEXT(Y120,"###,###")</f>
        <v>68,840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8951</v>
      </c>
      <c r="V121" s="127">
        <v>8749</v>
      </c>
      <c r="W121" s="127">
        <v>8375</v>
      </c>
      <c r="X121" s="127">
        <v>8431</v>
      </c>
      <c r="Y121" s="127">
        <v>8638</v>
      </c>
      <c r="Z121" s="127"/>
      <c r="AA121" s="127" t="str">
        <f t="shared" ref="AA121:AA128" si="4">TEXT(Y121,"###,###")</f>
        <v>8,638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5912</v>
      </c>
      <c r="V122" s="127">
        <v>5928</v>
      </c>
      <c r="W122" s="127">
        <v>5721</v>
      </c>
      <c r="X122" s="127">
        <v>5824</v>
      </c>
      <c r="Y122" s="127">
        <v>6117</v>
      </c>
      <c r="Z122" s="127"/>
      <c r="AA122" s="127" t="str">
        <f t="shared" si="4"/>
        <v>6,117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69541</v>
      </c>
      <c r="V124" s="127">
        <v>70932</v>
      </c>
      <c r="W124" s="127">
        <v>71994</v>
      </c>
      <c r="X124" s="127">
        <v>73114</v>
      </c>
      <c r="Y124" s="127">
        <v>74957</v>
      </c>
      <c r="Z124" s="127"/>
      <c r="AA124" s="127" t="str">
        <f t="shared" si="4"/>
        <v>74,957</v>
      </c>
      <c r="AB124" s="127"/>
      <c r="AC124" s="127">
        <f>Y124/$Y$7*100</f>
        <v>89.666846103235841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14863</v>
      </c>
      <c r="V125" s="127">
        <v>14677</v>
      </c>
      <c r="W125" s="127">
        <v>14096</v>
      </c>
      <c r="X125" s="127">
        <v>14255</v>
      </c>
      <c r="Y125" s="127">
        <v>14755</v>
      </c>
      <c r="Z125" s="127"/>
      <c r="AA125" s="127" t="str">
        <f t="shared" si="4"/>
        <v>14,755</v>
      </c>
      <c r="AB125" s="127"/>
      <c r="AC125" s="127">
        <f>Y125/$Y$7*100</f>
        <v>17.650577187630841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40402</v>
      </c>
      <c r="V127" s="127">
        <v>40831</v>
      </c>
      <c r="W127" s="127">
        <v>40895</v>
      </c>
      <c r="X127" s="127">
        <v>41233</v>
      </c>
      <c r="Y127" s="127">
        <v>42206</v>
      </c>
      <c r="Z127" s="127"/>
      <c r="AA127" s="127" t="str">
        <f t="shared" si="4"/>
        <v>42,206</v>
      </c>
      <c r="AB127" s="127"/>
      <c r="AC127" s="127">
        <f>Y127/$Y$7*100</f>
        <v>50.488665590047255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38087</v>
      </c>
      <c r="V128" s="127">
        <v>38848</v>
      </c>
      <c r="W128" s="127">
        <v>39476</v>
      </c>
      <c r="X128" s="127">
        <v>40310</v>
      </c>
      <c r="Y128" s="127">
        <v>41389</v>
      </c>
      <c r="Z128" s="127"/>
      <c r="AA128" s="127" t="str">
        <f t="shared" si="4"/>
        <v>41,389</v>
      </c>
      <c r="AB128" s="127"/>
      <c r="AC128" s="127">
        <f>Y128/$Y$7*100</f>
        <v>49.511334409952752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324620A5-3533-4D1F-9AD3-5144B7F711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F836EB98-84D1-4248-AC3D-378979A74BD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FC8831A3-989F-490D-8479-110FD92F896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846B7C91-2A50-4F3E-B4F5-24E2A58C85C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Mount Alexander</v>
      </c>
      <c r="T1" s="127"/>
      <c r="U1" s="127"/>
      <c r="V1" s="127"/>
      <c r="W1" s="127"/>
      <c r="X1" s="127"/>
      <c r="Y1" s="127" t="str">
        <f>Y3</f>
        <v>8.54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165</v>
      </c>
      <c r="V3" s="127"/>
      <c r="W3" s="127"/>
      <c r="X3" s="127"/>
      <c r="Y3" s="127" t="s">
        <v>264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8.54'!$Y$3&amp;" "&amp;'Table 8.54'!$U$3&amp;", "&amp;'State data for spotlight'!$C$3&amp;", "&amp;'Table 8.54'!$Y$2</f>
        <v>Table 8.54 Mount Alexander,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12078</v>
      </c>
      <c r="U4" s="129">
        <v>11986</v>
      </c>
      <c r="V4" s="129">
        <v>12144</v>
      </c>
      <c r="W4" s="129">
        <v>12339</v>
      </c>
      <c r="X4" s="129">
        <v>12210</v>
      </c>
      <c r="Y4" s="129">
        <v>12842</v>
      </c>
      <c r="Z4" s="127"/>
      <c r="AA4" s="127" t="str">
        <f>TEXT(Y4,"###,###")</f>
        <v>12,842</v>
      </c>
      <c r="AB4" s="127"/>
      <c r="AC4" s="127">
        <f t="shared" ref="AC4:AC9" si="0">Y4/X4-1</f>
        <v>5.1760851760851656E-2</v>
      </c>
      <c r="AD4" s="127"/>
      <c r="AE4" s="127">
        <f>Y4/T4-1</f>
        <v>6.3255505878456741E-2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6130</v>
      </c>
      <c r="U5" s="129">
        <v>5922</v>
      </c>
      <c r="V5" s="129">
        <v>6001</v>
      </c>
      <c r="W5" s="129">
        <v>6107</v>
      </c>
      <c r="X5" s="129">
        <v>5942</v>
      </c>
      <c r="Y5" s="129">
        <v>6199</v>
      </c>
      <c r="Z5" s="127"/>
      <c r="AA5" s="127" t="str">
        <f>TEXT(Y5,"###,###")</f>
        <v>6,199</v>
      </c>
      <c r="AB5" s="127"/>
      <c r="AC5" s="127">
        <f t="shared" si="0"/>
        <v>4.3251430494782861E-2</v>
      </c>
      <c r="AD5" s="127"/>
      <c r="AE5" s="127">
        <f t="shared" ref="AE5:AE9" si="1">Y5/T5-1</f>
        <v>1.1256117455138659E-2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5943</v>
      </c>
      <c r="U6" s="129">
        <v>6062</v>
      </c>
      <c r="V6" s="129">
        <v>6145</v>
      </c>
      <c r="W6" s="129">
        <v>6234</v>
      </c>
      <c r="X6" s="129">
        <v>6269</v>
      </c>
      <c r="Y6" s="129">
        <v>6643</v>
      </c>
      <c r="Z6" s="127"/>
      <c r="AA6" s="127" t="str">
        <f>TEXT(Y6,"###,###")</f>
        <v>6,643</v>
      </c>
      <c r="AB6" s="127"/>
      <c r="AC6" s="127">
        <f t="shared" si="0"/>
        <v>5.9658637741266451E-2</v>
      </c>
      <c r="AD6" s="127"/>
      <c r="AE6" s="127">
        <f t="shared" si="1"/>
        <v>0.11778563015312127</v>
      </c>
      <c r="AF6" s="127"/>
    </row>
    <row r="7" spans="1:32" ht="16.5" customHeight="1" thickBot="1" x14ac:dyDescent="0.3">
      <c r="A7" s="46" t="str">
        <f>"QUICK STATS for "&amp;'Table 8.54'!Y2&amp;"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8555</v>
      </c>
      <c r="U7" s="129">
        <v>8624</v>
      </c>
      <c r="V7" s="129">
        <v>8698</v>
      </c>
      <c r="W7" s="129">
        <v>8692</v>
      </c>
      <c r="X7" s="129">
        <v>8717</v>
      </c>
      <c r="Y7" s="129">
        <v>9095</v>
      </c>
      <c r="Z7" s="127"/>
      <c r="AA7" s="127" t="str">
        <f>TEXT(Y7,"###,###")</f>
        <v>9,095</v>
      </c>
      <c r="AB7" s="127"/>
      <c r="AC7" s="127">
        <f t="shared" si="0"/>
        <v>4.3363542503154662E-2</v>
      </c>
      <c r="AD7" s="127"/>
      <c r="AE7" s="127">
        <f t="shared" si="1"/>
        <v>6.3120981881940486E-2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12,842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8.54'!AA7</f>
        <v>9,095</v>
      </c>
      <c r="P8" s="51"/>
      <c r="S8" s="127" t="s">
        <v>96</v>
      </c>
      <c r="T8" s="127">
        <v>30725</v>
      </c>
      <c r="U8" s="127">
        <v>31609.5</v>
      </c>
      <c r="V8" s="127">
        <v>32473.41</v>
      </c>
      <c r="W8" s="127">
        <v>34245</v>
      </c>
      <c r="X8" s="127">
        <v>35991.5</v>
      </c>
      <c r="Y8" s="127">
        <v>35218.620000000003</v>
      </c>
      <c r="Z8" s="127"/>
      <c r="AA8" s="127" t="str">
        <f>TEXT(Y8,"$###,###")</f>
        <v>$35,219</v>
      </c>
      <c r="AB8" s="127"/>
      <c r="AC8" s="127">
        <f t="shared" si="0"/>
        <v>-2.1473959129238773E-2</v>
      </c>
      <c r="AD8" s="127"/>
      <c r="AE8" s="127">
        <f t="shared" si="1"/>
        <v>0.14625288852725804</v>
      </c>
      <c r="AF8" s="127"/>
    </row>
    <row r="9" spans="1:32" x14ac:dyDescent="0.25">
      <c r="A9" s="55" t="s">
        <v>17</v>
      </c>
      <c r="B9" s="56"/>
      <c r="C9" s="57"/>
      <c r="D9" s="58">
        <f>'Table 8.54'!AC104</f>
        <v>64.359134091263044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49.917537108301261</v>
      </c>
      <c r="P9" s="59" t="s">
        <v>97</v>
      </c>
      <c r="S9" s="127" t="s">
        <v>9</v>
      </c>
      <c r="T9" s="127">
        <v>338527891</v>
      </c>
      <c r="U9" s="127">
        <v>352655343</v>
      </c>
      <c r="V9" s="127">
        <v>355240607</v>
      </c>
      <c r="W9" s="127">
        <v>370051168</v>
      </c>
      <c r="X9" s="127">
        <v>385895797</v>
      </c>
      <c r="Y9" s="127">
        <v>419589749</v>
      </c>
      <c r="Z9" s="127"/>
      <c r="AA9" s="127" t="str">
        <f>TEXT(Y9/1000000,"$#,###.0")&amp;" mil"</f>
        <v>$419.6 mil</v>
      </c>
      <c r="AB9" s="127"/>
      <c r="AC9" s="127">
        <f t="shared" si="0"/>
        <v>8.7313601915182337E-2</v>
      </c>
      <c r="AD9" s="127"/>
      <c r="AE9" s="127">
        <f t="shared" si="1"/>
        <v>0.23945400114757454</v>
      </c>
      <c r="AF9" s="127"/>
    </row>
    <row r="10" spans="1:32" x14ac:dyDescent="0.25">
      <c r="A10" s="55" t="s">
        <v>20</v>
      </c>
      <c r="B10" s="56"/>
      <c r="C10" s="57"/>
      <c r="D10" s="58">
        <f>'Table 8.54'!AC105</f>
        <v>24.34978975237502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50.082462891698732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86.168224299065415</v>
      </c>
      <c r="P11" s="59" t="s">
        <v>97</v>
      </c>
      <c r="S11" s="127" t="s">
        <v>32</v>
      </c>
      <c r="T11" s="129">
        <v>10034</v>
      </c>
      <c r="U11" s="129">
        <v>9857</v>
      </c>
      <c r="V11" s="129">
        <v>10011</v>
      </c>
      <c r="W11" s="129">
        <v>10239</v>
      </c>
      <c r="X11" s="129">
        <v>10115</v>
      </c>
      <c r="Y11" s="129">
        <v>10590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8.54'!AC108</f>
        <v>19.732128951876653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24.760857614073668</v>
      </c>
      <c r="P12" s="59" t="s">
        <v>97</v>
      </c>
      <c r="S12" s="127" t="s">
        <v>33</v>
      </c>
      <c r="T12" s="129">
        <v>2045</v>
      </c>
      <c r="U12" s="129">
        <v>2124</v>
      </c>
      <c r="V12" s="129">
        <v>2136</v>
      </c>
      <c r="W12" s="129">
        <v>2102</v>
      </c>
      <c r="X12" s="129">
        <v>2097</v>
      </c>
      <c r="Y12" s="129">
        <v>2252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8.54'!AC109</f>
        <v>15.69848933187977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8.54'!AA118</f>
        <v>45.6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8.54'!AC110</f>
        <v>20.495249961065255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15.667949422759758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8.54'!AC111</f>
        <v>32.783055598816382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84.332050577240253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339</v>
      </c>
      <c r="Z15" s="127"/>
      <c r="AA15" s="130">
        <f t="shared" ref="AA15:AA34" si="2">IF(Y15="np",0,Y15/$Y$34)</f>
        <v>2.6397757358666875E-2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114</v>
      </c>
      <c r="Z16" s="127"/>
      <c r="AA16" s="130">
        <f t="shared" si="2"/>
        <v>8.8771219436224891E-3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996</v>
      </c>
      <c r="Z17" s="127"/>
      <c r="AA17" s="130">
        <f t="shared" si="2"/>
        <v>7.7558012770596485E-2</v>
      </c>
      <c r="AB17" s="127"/>
      <c r="AC17" s="127"/>
      <c r="AD17" s="127"/>
      <c r="AE17" s="127"/>
      <c r="AF17" s="127"/>
    </row>
    <row r="18" spans="1:32" x14ac:dyDescent="0.25">
      <c r="A18" s="85" t="str">
        <f>'Table 8.54'!$S$1&amp;" ("&amp;'Table 8.54'!$T$2&amp;" to "&amp;'Table 8.54'!$Y$2&amp;")"</f>
        <v>Mount Alexander (2011-12 to 2016-17)</v>
      </c>
      <c r="B18" s="85"/>
      <c r="C18" s="85"/>
      <c r="D18" s="85"/>
      <c r="E18" s="85"/>
      <c r="F18" s="85"/>
      <c r="G18" s="85" t="str">
        <f>'Table 8.54'!$S$1&amp;" ("&amp;'Table 8.54'!$T$2&amp;" to "&amp;'Table 8.54'!$Y$2&amp;")"</f>
        <v>Mount Alexander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49</v>
      </c>
      <c r="Z18" s="127"/>
      <c r="AA18" s="130">
        <f t="shared" si="2"/>
        <v>3.8156050459429995E-3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689</v>
      </c>
      <c r="Z19" s="127"/>
      <c r="AA19" s="130">
        <f t="shared" si="2"/>
        <v>5.3652079115402589E-2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240</v>
      </c>
      <c r="Z20" s="127"/>
      <c r="AA20" s="130">
        <f t="shared" si="2"/>
        <v>1.8688677776047345E-2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990</v>
      </c>
      <c r="Z21" s="127"/>
      <c r="AA21" s="130">
        <f t="shared" si="2"/>
        <v>7.7090795826195296E-2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670</v>
      </c>
      <c r="Z22" s="127"/>
      <c r="AA22" s="130">
        <f t="shared" si="2"/>
        <v>5.2172558791465505E-2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292</v>
      </c>
      <c r="Z23" s="127"/>
      <c r="AA23" s="130">
        <f t="shared" si="2"/>
        <v>2.2737891294190935E-2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240</v>
      </c>
      <c r="Z24" s="127"/>
      <c r="AA24" s="130">
        <f t="shared" si="2"/>
        <v>1.8688677776047345E-2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292</v>
      </c>
      <c r="Z25" s="127"/>
      <c r="AA25" s="130">
        <f t="shared" si="2"/>
        <v>2.2737891294190935E-2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146</v>
      </c>
      <c r="Z26" s="127"/>
      <c r="AA26" s="130">
        <f t="shared" si="2"/>
        <v>1.1368945647095468E-2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753</v>
      </c>
      <c r="Z27" s="127"/>
      <c r="AA27" s="130">
        <f t="shared" si="2"/>
        <v>5.8635726522348545E-2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732</v>
      </c>
      <c r="Z28" s="127"/>
      <c r="AA28" s="130">
        <f t="shared" si="2"/>
        <v>5.7000467216944399E-2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968</v>
      </c>
      <c r="Z29" s="127"/>
      <c r="AA29" s="130">
        <f t="shared" si="2"/>
        <v>7.5377667030057618E-2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1343</v>
      </c>
      <c r="Z30" s="127"/>
      <c r="AA30" s="130">
        <f t="shared" si="2"/>
        <v>0.1045787260551316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8.54'!Y2&amp;")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1799</v>
      </c>
      <c r="Z31" s="127"/>
      <c r="AA31" s="130">
        <f t="shared" si="2"/>
        <v>0.14008721382962155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362</v>
      </c>
      <c r="Z32" s="127"/>
      <c r="AA32" s="130">
        <f t="shared" si="2"/>
        <v>2.8188755645538077E-2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301</v>
      </c>
      <c r="Z33" s="127"/>
      <c r="AA33" s="130">
        <f t="shared" si="2"/>
        <v>2.3438716710792711E-2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12842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7363</v>
      </c>
      <c r="U37" s="127">
        <v>7397</v>
      </c>
      <c r="V37" s="127">
        <v>7412</v>
      </c>
      <c r="W37" s="127">
        <v>7343</v>
      </c>
      <c r="X37" s="127">
        <v>7447</v>
      </c>
      <c r="Y37" s="127">
        <v>7670</v>
      </c>
      <c r="Z37" s="127"/>
      <c r="AA37" s="127" t="str">
        <f>TEXT(Y37,"###,###")</f>
        <v>7,670</v>
      </c>
      <c r="AB37" s="127"/>
      <c r="AC37" s="127">
        <f>Y37/X37-1</f>
        <v>2.9944944272861651E-2</v>
      </c>
      <c r="AD37" s="127"/>
      <c r="AE37" s="127">
        <f>Y37/T37-1</f>
        <v>4.1694961292951138E-2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1187</v>
      </c>
      <c r="U38" s="127">
        <v>1226</v>
      </c>
      <c r="V38" s="127">
        <v>1292</v>
      </c>
      <c r="W38" s="127">
        <v>1354</v>
      </c>
      <c r="X38" s="127">
        <v>1266</v>
      </c>
      <c r="Y38" s="127">
        <v>1425</v>
      </c>
      <c r="Z38" s="127"/>
      <c r="AA38" s="127" t="str">
        <f>TEXT(Y38,"###,###")</f>
        <v>1,425</v>
      </c>
      <c r="AB38" s="127"/>
      <c r="AC38" s="127">
        <f>Y38/X38-1</f>
        <v>0.12559241706161139</v>
      </c>
      <c r="AD38" s="127"/>
      <c r="AE38" s="127">
        <f>Y38/T38-1</f>
        <v>0.20050547598989055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8550</v>
      </c>
      <c r="U40" s="127">
        <v>8623</v>
      </c>
      <c r="V40" s="127">
        <v>8704</v>
      </c>
      <c r="W40" s="127">
        <v>8697</v>
      </c>
      <c r="X40" s="127">
        <v>8713</v>
      </c>
      <c r="Y40" s="127">
        <v>9095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84.332050577240253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15.667949422759758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0</v>
      </c>
      <c r="Y44" s="129">
        <v>5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93</v>
      </c>
      <c r="Y45" s="129">
        <v>115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285</v>
      </c>
      <c r="Y46" s="129">
        <v>312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469</v>
      </c>
      <c r="Y47" s="129">
        <v>427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454</v>
      </c>
      <c r="Y48" s="129">
        <v>486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8.54'!S1&amp;" ("&amp;'Table 8.54'!Y2&amp;") *"</f>
        <v>Number of jobs by age and sex of job holders in Mount Alexander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471</v>
      </c>
      <c r="Y49" s="129">
        <v>456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502</v>
      </c>
      <c r="Y50" s="129">
        <v>501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624</v>
      </c>
      <c r="Y51" s="129">
        <v>584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633</v>
      </c>
      <c r="Y52" s="129">
        <v>689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651</v>
      </c>
      <c r="Y53" s="129">
        <v>697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660</v>
      </c>
      <c r="Y54" s="129">
        <v>665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619</v>
      </c>
      <c r="Y55" s="129">
        <v>671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275</v>
      </c>
      <c r="Y56" s="129">
        <v>342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109</v>
      </c>
      <c r="Y57" s="129">
        <v>148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59</v>
      </c>
      <c r="Y58" s="129">
        <v>64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22</v>
      </c>
      <c r="Y59" s="129">
        <v>25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12</v>
      </c>
      <c r="Y60" s="129">
        <v>13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5936</v>
      </c>
      <c r="Y61" s="129">
        <v>6199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0</v>
      </c>
      <c r="Y63" s="129">
        <v>0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8.54'!S1&amp;" ("&amp;'Table 8.54'!Y2&amp;") *"</f>
        <v>Number of employed persons per occupation of main job by sex in Mount Alexander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97</v>
      </c>
      <c r="Y64" s="129">
        <v>116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318</v>
      </c>
      <c r="Y65" s="129">
        <v>302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418</v>
      </c>
      <c r="Y66" s="129">
        <v>435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482</v>
      </c>
      <c r="Y67" s="129">
        <v>518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440</v>
      </c>
      <c r="Y68" s="129">
        <v>462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544</v>
      </c>
      <c r="Y69" s="129">
        <v>564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706</v>
      </c>
      <c r="Y70" s="129">
        <v>745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747</v>
      </c>
      <c r="Y71" s="129">
        <v>863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826</v>
      </c>
      <c r="Y72" s="129">
        <v>785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688</v>
      </c>
      <c r="Y73" s="129">
        <v>790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605</v>
      </c>
      <c r="Y74" s="129">
        <v>595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255</v>
      </c>
      <c r="Y75" s="129">
        <v>289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72</v>
      </c>
      <c r="Y76" s="129">
        <v>96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49</v>
      </c>
      <c r="Y77" s="129">
        <v>51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14</v>
      </c>
      <c r="Y78" s="129">
        <v>17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7</v>
      </c>
      <c r="Y79" s="129">
        <v>12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6272</v>
      </c>
      <c r="Y80" s="129">
        <v>6643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8.54'!S1</f>
        <v>Mount Alexander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426</v>
      </c>
      <c r="Y83" s="129">
        <v>442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651</v>
      </c>
      <c r="Y84" s="129">
        <v>689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8.54'!AA4</f>
        <v>12,842</v>
      </c>
      <c r="D85" s="99">
        <f>'Table 8.54'!AC4</f>
        <v>5.1760851760851656E-2</v>
      </c>
      <c r="E85" s="100">
        <f>'Table 8.54'!AC4</f>
        <v>5.1760851760851656E-2</v>
      </c>
      <c r="F85" s="99">
        <f>'Table 8.54'!AE4</f>
        <v>6.3255505878456741E-2</v>
      </c>
      <c r="G85" s="100">
        <f>'Table 8.54'!AE4</f>
        <v>6.3255505878456741E-2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641</v>
      </c>
      <c r="Y85" s="129">
        <v>665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8.54'!AA5</f>
        <v>6,199</v>
      </c>
      <c r="D86" s="99">
        <f>'Table 8.54'!AC5</f>
        <v>4.3251430494782861E-2</v>
      </c>
      <c r="E86" s="100">
        <f>'Table 8.54'!AC5</f>
        <v>4.3251430494782861E-2</v>
      </c>
      <c r="F86" s="99">
        <f>'Table 8.54'!AE5</f>
        <v>1.1256117455138659E-2</v>
      </c>
      <c r="G86" s="100">
        <f>'Table 8.54'!AE5</f>
        <v>1.1256117455138659E-2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278</v>
      </c>
      <c r="Y86" s="129">
        <v>296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8.54'!AA6</f>
        <v>6,643</v>
      </c>
      <c r="D87" s="99">
        <f>'Table 8.54'!AC6</f>
        <v>5.9658637741266451E-2</v>
      </c>
      <c r="E87" s="100">
        <f>'Table 8.54'!AC6</f>
        <v>5.9658637741266451E-2</v>
      </c>
      <c r="F87" s="99">
        <f>'Table 8.54'!AE6</f>
        <v>0.11778563015312127</v>
      </c>
      <c r="G87" s="100">
        <f>'Table 8.54'!AE6</f>
        <v>0.11778563015312127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159</v>
      </c>
      <c r="Y87" s="129">
        <v>158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8.54'!AA7</f>
        <v>9,095</v>
      </c>
      <c r="D88" s="99">
        <f>'Table 8.54'!AC7</f>
        <v>4.3363542503154662E-2</v>
      </c>
      <c r="E88" s="100">
        <f>'Table 8.54'!AC7</f>
        <v>4.3363542503154662E-2</v>
      </c>
      <c r="F88" s="99">
        <f>'Table 8.54'!AE7</f>
        <v>6.3120981881940486E-2</v>
      </c>
      <c r="G88" s="100">
        <f>'Table 8.54'!AE7</f>
        <v>6.3120981881940486E-2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158</v>
      </c>
      <c r="Y88" s="129">
        <v>165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8.54'!AA37</f>
        <v>7,670</v>
      </c>
      <c r="D89" s="99">
        <f>'Table 8.54'!AC37</f>
        <v>2.9944944272861651E-2</v>
      </c>
      <c r="E89" s="100">
        <f>'Table 8.54'!AC37</f>
        <v>2.9944944272861651E-2</v>
      </c>
      <c r="F89" s="99">
        <f>'Table 8.54'!AE37</f>
        <v>4.1694961292951138E-2</v>
      </c>
      <c r="G89" s="100">
        <f>'Table 8.54'!AE37</f>
        <v>4.1694961292951138E-2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259</v>
      </c>
      <c r="Y89" s="129">
        <v>275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8.54'!AA38</f>
        <v>1,425</v>
      </c>
      <c r="D90" s="99">
        <f>'Table 8.54'!AC38</f>
        <v>0.12559241706161139</v>
      </c>
      <c r="E90" s="100">
        <f>'Table 8.54'!AC38</f>
        <v>0.12559241706161139</v>
      </c>
      <c r="F90" s="99">
        <f>'Table 8.54'!AE38</f>
        <v>0.20050547598989055</v>
      </c>
      <c r="G90" s="100">
        <f>'Table 8.54'!AE38</f>
        <v>0.20050547598989055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584</v>
      </c>
      <c r="Y90" s="129">
        <v>592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8.54'!AA114</f>
        <v>559</v>
      </c>
      <c r="D91" s="99">
        <f>'Table 8.54'!AC114</f>
        <v>0.14314928425357865</v>
      </c>
      <c r="E91" s="100">
        <f>'Table 8.54'!AC114</f>
        <v>0.14314928425357865</v>
      </c>
      <c r="F91" s="99">
        <f>'Table 8.54'!AE114</f>
        <v>9.8231827111984193E-2</v>
      </c>
      <c r="G91" s="100">
        <f>'Table 8.54'!AE114</f>
        <v>9.8231827111984193E-2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4350</v>
      </c>
      <c r="Y91" s="129">
        <v>4540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8.54'!AA115</f>
        <v>866</v>
      </c>
      <c r="D92" s="99">
        <f>'Table 8.54'!AC115</f>
        <v>0.11168164313222073</v>
      </c>
      <c r="E92" s="100">
        <f>'Table 8.54'!AC115</f>
        <v>0.11168164313222073</v>
      </c>
      <c r="F92" s="99">
        <f>'Table 8.54'!AE115</f>
        <v>0.27165932452276054</v>
      </c>
      <c r="G92" s="100">
        <f>'Table 8.54'!AE115</f>
        <v>0.27165932452276054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8.54'!AA8</f>
        <v>$35,219</v>
      </c>
      <c r="D93" s="99">
        <f>'Table 8.54'!AC8</f>
        <v>-2.1473959129238773E-2</v>
      </c>
      <c r="E93" s="100">
        <f>'Table 8.54'!AC8</f>
        <v>-2.1473959129238773E-2</v>
      </c>
      <c r="F93" s="99">
        <f>'Table 8.54'!AE8</f>
        <v>0.14625288852725804</v>
      </c>
      <c r="G93" s="100">
        <f>'Table 8.54'!AE8</f>
        <v>0.14625288852725804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315</v>
      </c>
      <c r="Y93" s="129">
        <v>356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8.54'!AA9</f>
        <v>$419.6 mil</v>
      </c>
      <c r="D94" s="99">
        <f>'Table 8.54'!AC9</f>
        <v>8.7313601915182337E-2</v>
      </c>
      <c r="E94" s="100">
        <f>'Table 8.54'!AC9</f>
        <v>8.7313601915182337E-2</v>
      </c>
      <c r="F94" s="99">
        <f>'Table 8.54'!AE9</f>
        <v>0.23945400114757454</v>
      </c>
      <c r="G94" s="100">
        <f>'Table 8.54'!AE9</f>
        <v>0.23945400114757454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1074</v>
      </c>
      <c r="Y94" s="129">
        <v>1117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127</v>
      </c>
      <c r="Y95" s="129">
        <v>139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558</v>
      </c>
      <c r="Y96" s="129">
        <v>596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551</v>
      </c>
      <c r="Y97" s="129">
        <v>596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326</v>
      </c>
      <c r="Y98" s="129">
        <v>323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20</v>
      </c>
      <c r="Y99" s="129">
        <v>22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348</v>
      </c>
      <c r="Y100" s="129">
        <v>336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4366</v>
      </c>
      <c r="Y101" s="129">
        <v>4555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7569</v>
      </c>
      <c r="Y104" s="127">
        <v>8265</v>
      </c>
      <c r="Z104" s="127"/>
      <c r="AA104" s="127" t="str">
        <f>TEXT(Y104,"###,###")</f>
        <v>8,265</v>
      </c>
      <c r="AB104" s="127"/>
      <c r="AC104" s="127">
        <f>Y104/($Y$4)*100</f>
        <v>64.359134091263044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2910</v>
      </c>
      <c r="Y105" s="127">
        <v>3127</v>
      </c>
      <c r="Z105" s="127"/>
      <c r="AA105" s="127" t="str">
        <f>TEXT(Y105,"###,###")</f>
        <v>3,127</v>
      </c>
      <c r="AB105" s="127"/>
      <c r="AC105" s="127">
        <f>Y105/($Y$4)*100</f>
        <v>24.34978975237502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10479</v>
      </c>
      <c r="Y106" s="127">
        <v>11392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2198</v>
      </c>
      <c r="Y108" s="127">
        <v>2534</v>
      </c>
      <c r="Z108" s="127"/>
      <c r="AA108" s="127" t="str">
        <f>TEXT(Y108,"###,###")</f>
        <v>2,534</v>
      </c>
      <c r="AB108" s="127"/>
      <c r="AC108" s="127">
        <f>Y108/($Y$4)*100</f>
        <v>19.732128951876653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1809</v>
      </c>
      <c r="Y109" s="127">
        <v>2016</v>
      </c>
      <c r="Z109" s="127"/>
      <c r="AA109" s="127" t="str">
        <f>TEXT(Y109,"###,###")</f>
        <v>2,016</v>
      </c>
      <c r="AB109" s="127"/>
      <c r="AC109" s="127">
        <f t="shared" ref="AC109:AC111" si="3">Y109/($Y$4)*100</f>
        <v>15.69848933187977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2491</v>
      </c>
      <c r="Y110" s="127">
        <v>2632</v>
      </c>
      <c r="Z110" s="127"/>
      <c r="AA110" s="127" t="str">
        <f>TEXT(Y110,"###,###")</f>
        <v>2,632</v>
      </c>
      <c r="AB110" s="127"/>
      <c r="AC110" s="127">
        <f t="shared" si="3"/>
        <v>20.495249961065255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3982</v>
      </c>
      <c r="Y111" s="127">
        <v>4210</v>
      </c>
      <c r="Z111" s="127"/>
      <c r="AA111" s="127" t="str">
        <f>TEXT(Y111,"###,###")</f>
        <v>4,210</v>
      </c>
      <c r="AB111" s="127"/>
      <c r="AC111" s="127">
        <f t="shared" si="3"/>
        <v>32.783055598816382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12210</v>
      </c>
      <c r="Y112" s="127">
        <v>12842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509</v>
      </c>
      <c r="U114" s="127">
        <v>466</v>
      </c>
      <c r="V114" s="127">
        <v>513</v>
      </c>
      <c r="W114" s="127">
        <v>534</v>
      </c>
      <c r="X114" s="127">
        <v>489</v>
      </c>
      <c r="Y114" s="127">
        <v>559</v>
      </c>
      <c r="Z114" s="127"/>
      <c r="AA114" s="127" t="str">
        <f>TEXT(Y114,"###,###")</f>
        <v>559</v>
      </c>
      <c r="AB114" s="127"/>
      <c r="AC114" s="127">
        <f>Y114/X114-1</f>
        <v>0.14314928425357865</v>
      </c>
      <c r="AD114" s="127"/>
      <c r="AE114" s="127">
        <f>Y114/T114-1</f>
        <v>9.8231827111984193E-2</v>
      </c>
      <c r="AF114" s="127"/>
    </row>
    <row r="115" spans="19:32" x14ac:dyDescent="0.25">
      <c r="S115" s="127" t="s">
        <v>104</v>
      </c>
      <c r="T115" s="127">
        <v>681</v>
      </c>
      <c r="U115" s="127">
        <v>759</v>
      </c>
      <c r="V115" s="127">
        <v>777</v>
      </c>
      <c r="W115" s="127">
        <v>821</v>
      </c>
      <c r="X115" s="127">
        <v>779</v>
      </c>
      <c r="Y115" s="127">
        <v>866</v>
      </c>
      <c r="Z115" s="127"/>
      <c r="AA115" s="127" t="str">
        <f>TEXT(Y115,"###,###")</f>
        <v>866</v>
      </c>
      <c r="AB115" s="127"/>
      <c r="AC115" s="127">
        <f>Y115/X115-1</f>
        <v>0.11168164313222073</v>
      </c>
      <c r="AD115" s="127"/>
      <c r="AE115" s="127">
        <f>Y115/T115-1</f>
        <v>0.27165932452276054</v>
      </c>
      <c r="AF115" s="127"/>
    </row>
    <row r="116" spans="19:32" x14ac:dyDescent="0.25">
      <c r="S116" s="127" t="s">
        <v>56</v>
      </c>
      <c r="T116" s="127">
        <v>1190</v>
      </c>
      <c r="U116" s="127">
        <v>1225</v>
      </c>
      <c r="V116" s="127">
        <v>1290</v>
      </c>
      <c r="W116" s="127">
        <v>1355</v>
      </c>
      <c r="X116" s="127">
        <v>1268</v>
      </c>
      <c r="Y116" s="127">
        <v>1425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41.49</v>
      </c>
      <c r="V118" s="127">
        <v>43.73</v>
      </c>
      <c r="W118" s="127">
        <v>44</v>
      </c>
      <c r="X118" s="127">
        <v>46.11</v>
      </c>
      <c r="Y118" s="127">
        <v>45.6</v>
      </c>
      <c r="Z118" s="127"/>
      <c r="AA118" s="127" t="str">
        <f>TEXT(Y118,"##.0")</f>
        <v>45.6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6501</v>
      </c>
      <c r="V120" s="127">
        <v>6568</v>
      </c>
      <c r="W120" s="127">
        <v>6595</v>
      </c>
      <c r="X120" s="127">
        <v>6623</v>
      </c>
      <c r="Y120" s="127">
        <v>6843</v>
      </c>
      <c r="Z120" s="127"/>
      <c r="AA120" s="127" t="str">
        <f>TEXT(Y120,"###,###")</f>
        <v>6,843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1197</v>
      </c>
      <c r="V121" s="127">
        <v>1180</v>
      </c>
      <c r="W121" s="127">
        <v>1161</v>
      </c>
      <c r="X121" s="127">
        <v>1165</v>
      </c>
      <c r="Y121" s="127">
        <v>1258</v>
      </c>
      <c r="Z121" s="127"/>
      <c r="AA121" s="127" t="str">
        <f t="shared" ref="AA121:AA128" si="4">TEXT(Y121,"###,###")</f>
        <v>1,258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928</v>
      </c>
      <c r="V122" s="127">
        <v>955</v>
      </c>
      <c r="W122" s="127">
        <v>940</v>
      </c>
      <c r="X122" s="127">
        <v>930</v>
      </c>
      <c r="Y122" s="127">
        <v>994</v>
      </c>
      <c r="Z122" s="127"/>
      <c r="AA122" s="127" t="str">
        <f t="shared" si="4"/>
        <v>994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7429</v>
      </c>
      <c r="V124" s="127">
        <v>7523</v>
      </c>
      <c r="W124" s="127">
        <v>7535</v>
      </c>
      <c r="X124" s="127">
        <v>7553</v>
      </c>
      <c r="Y124" s="127">
        <v>7837</v>
      </c>
      <c r="Z124" s="127"/>
      <c r="AA124" s="127" t="str">
        <f t="shared" si="4"/>
        <v>7,837</v>
      </c>
      <c r="AB124" s="127"/>
      <c r="AC124" s="127">
        <f>Y124/$Y$7*100</f>
        <v>86.168224299065415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2125</v>
      </c>
      <c r="V125" s="127">
        <v>2135</v>
      </c>
      <c r="W125" s="127">
        <v>2101</v>
      </c>
      <c r="X125" s="127">
        <v>2095</v>
      </c>
      <c r="Y125" s="127">
        <v>2252</v>
      </c>
      <c r="Z125" s="127"/>
      <c r="AA125" s="127" t="str">
        <f t="shared" si="4"/>
        <v>2,252</v>
      </c>
      <c r="AB125" s="127"/>
      <c r="AC125" s="127">
        <f>Y125/$Y$7*100</f>
        <v>24.760857614073668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4406</v>
      </c>
      <c r="V127" s="127">
        <v>4417</v>
      </c>
      <c r="W127" s="127">
        <v>4403</v>
      </c>
      <c r="X127" s="127">
        <v>4352</v>
      </c>
      <c r="Y127" s="127">
        <v>4540</v>
      </c>
      <c r="Z127" s="127"/>
      <c r="AA127" s="127" t="str">
        <f t="shared" si="4"/>
        <v>4,540</v>
      </c>
      <c r="AB127" s="127"/>
      <c r="AC127" s="127">
        <f>Y127/$Y$7*100</f>
        <v>49.917537108301261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4219</v>
      </c>
      <c r="V128" s="127">
        <v>4282</v>
      </c>
      <c r="W128" s="127">
        <v>4289</v>
      </c>
      <c r="X128" s="127">
        <v>4363</v>
      </c>
      <c r="Y128" s="127">
        <v>4555</v>
      </c>
      <c r="Z128" s="127"/>
      <c r="AA128" s="127" t="str">
        <f t="shared" si="4"/>
        <v>4,555</v>
      </c>
      <c r="AB128" s="127"/>
      <c r="AC128" s="127">
        <f>Y128/$Y$7*100</f>
        <v>50.082462891698732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4FEB0D6D-99D9-4623-9DB4-0F35B1331AF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ABF09C7F-4A7E-4D92-A4F1-78E8EC0D4A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BBFF45E4-95DB-4E3F-BD2E-718EA603AB1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3053593F-2145-4BC4-8C5A-7B55094DED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Moyne</v>
      </c>
      <c r="T1" s="127"/>
      <c r="U1" s="127"/>
      <c r="V1" s="127"/>
      <c r="W1" s="127"/>
      <c r="X1" s="127"/>
      <c r="Y1" s="127" t="str">
        <f>Y3</f>
        <v>8.55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166</v>
      </c>
      <c r="V3" s="127"/>
      <c r="W3" s="127"/>
      <c r="X3" s="127"/>
      <c r="Y3" s="127" t="s">
        <v>265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8.55'!$Y$3&amp;" "&amp;'Table 8.55'!$U$3&amp;", "&amp;'State data for spotlight'!$C$3&amp;", "&amp;'Table 8.55'!$Y$2</f>
        <v>Table 8.55 Moyne,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12719</v>
      </c>
      <c r="U4" s="129">
        <v>12426</v>
      </c>
      <c r="V4" s="129">
        <v>12616</v>
      </c>
      <c r="W4" s="129">
        <v>13060</v>
      </c>
      <c r="X4" s="129">
        <v>12778</v>
      </c>
      <c r="Y4" s="129">
        <v>13597</v>
      </c>
      <c r="Z4" s="127"/>
      <c r="AA4" s="127" t="str">
        <f>TEXT(Y4,"###,###")</f>
        <v>13,597</v>
      </c>
      <c r="AB4" s="127"/>
      <c r="AC4" s="127">
        <f t="shared" ref="AC4:AC9" si="0">Y4/X4-1</f>
        <v>6.409453748630467E-2</v>
      </c>
      <c r="AD4" s="127"/>
      <c r="AE4" s="127">
        <f>Y4/T4-1</f>
        <v>6.9030584165421738E-2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6504</v>
      </c>
      <c r="U5" s="129">
        <v>6373</v>
      </c>
      <c r="V5" s="129">
        <v>6539</v>
      </c>
      <c r="W5" s="129">
        <v>6755</v>
      </c>
      <c r="X5" s="129">
        <v>6542</v>
      </c>
      <c r="Y5" s="129">
        <v>6892</v>
      </c>
      <c r="Z5" s="127"/>
      <c r="AA5" s="127" t="str">
        <f>TEXT(Y5,"###,###")</f>
        <v>6,892</v>
      </c>
      <c r="AB5" s="127"/>
      <c r="AC5" s="127">
        <f t="shared" si="0"/>
        <v>5.3500458575359122E-2</v>
      </c>
      <c r="AD5" s="127"/>
      <c r="AE5" s="127">
        <f t="shared" ref="AE5:AE9" si="1">Y5/T5-1</f>
        <v>5.9655596555965529E-2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6221</v>
      </c>
      <c r="U6" s="129">
        <v>6057</v>
      </c>
      <c r="V6" s="129">
        <v>6077</v>
      </c>
      <c r="W6" s="129">
        <v>6305</v>
      </c>
      <c r="X6" s="129">
        <v>6240</v>
      </c>
      <c r="Y6" s="129">
        <v>6705</v>
      </c>
      <c r="Z6" s="127"/>
      <c r="AA6" s="127" t="str">
        <f>TEXT(Y6,"###,###")</f>
        <v>6,705</v>
      </c>
      <c r="AB6" s="127"/>
      <c r="AC6" s="127">
        <f t="shared" si="0"/>
        <v>7.4519230769230838E-2</v>
      </c>
      <c r="AD6" s="127"/>
      <c r="AE6" s="127">
        <f t="shared" si="1"/>
        <v>7.7800996624336927E-2</v>
      </c>
      <c r="AF6" s="127"/>
    </row>
    <row r="7" spans="1:32" ht="16.5" customHeight="1" thickBot="1" x14ac:dyDescent="0.3">
      <c r="A7" s="46" t="str">
        <f>"QUICK STATS for "&amp;'Table 8.55'!Y2&amp;"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8595</v>
      </c>
      <c r="U7" s="129">
        <v>8561</v>
      </c>
      <c r="V7" s="129">
        <v>8659</v>
      </c>
      <c r="W7" s="129">
        <v>8879</v>
      </c>
      <c r="X7" s="129">
        <v>8777</v>
      </c>
      <c r="Y7" s="129">
        <v>9110</v>
      </c>
      <c r="Z7" s="127"/>
      <c r="AA7" s="127" t="str">
        <f>TEXT(Y7,"###,###")</f>
        <v>9,110</v>
      </c>
      <c r="AB7" s="127"/>
      <c r="AC7" s="127">
        <f t="shared" si="0"/>
        <v>3.7940070639170598E-2</v>
      </c>
      <c r="AD7" s="127"/>
      <c r="AE7" s="127">
        <f t="shared" si="1"/>
        <v>5.9918557300756348E-2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13,597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8.55'!AA7</f>
        <v>9,110</v>
      </c>
      <c r="P8" s="51"/>
      <c r="S8" s="127" t="s">
        <v>96</v>
      </c>
      <c r="T8" s="127">
        <v>26606.5</v>
      </c>
      <c r="U8" s="127">
        <v>28139.07</v>
      </c>
      <c r="V8" s="127">
        <v>28660.81</v>
      </c>
      <c r="W8" s="127">
        <v>30873.5</v>
      </c>
      <c r="X8" s="127">
        <v>32794</v>
      </c>
      <c r="Y8" s="127">
        <v>32285.06</v>
      </c>
      <c r="Z8" s="127"/>
      <c r="AA8" s="127" t="str">
        <f>TEXT(Y8,"$###,###")</f>
        <v>$32,285</v>
      </c>
      <c r="AB8" s="127"/>
      <c r="AC8" s="127">
        <f t="shared" si="0"/>
        <v>-1.551930231139842E-2</v>
      </c>
      <c r="AD8" s="127"/>
      <c r="AE8" s="127">
        <f t="shared" si="1"/>
        <v>0.213427545900438</v>
      </c>
      <c r="AF8" s="127"/>
    </row>
    <row r="9" spans="1:32" x14ac:dyDescent="0.25">
      <c r="A9" s="55" t="s">
        <v>17</v>
      </c>
      <c r="B9" s="56"/>
      <c r="C9" s="57"/>
      <c r="D9" s="58">
        <f>'Table 8.55'!AC104</f>
        <v>63.528719570493486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52.063666300768382</v>
      </c>
      <c r="P9" s="59" t="s">
        <v>97</v>
      </c>
      <c r="S9" s="127" t="s">
        <v>9</v>
      </c>
      <c r="T9" s="127">
        <v>337016105</v>
      </c>
      <c r="U9" s="127">
        <v>307493704</v>
      </c>
      <c r="V9" s="127">
        <v>364255705</v>
      </c>
      <c r="W9" s="127">
        <v>387744439</v>
      </c>
      <c r="X9" s="127">
        <v>386672562</v>
      </c>
      <c r="Y9" s="127">
        <v>420789401</v>
      </c>
      <c r="Z9" s="127"/>
      <c r="AA9" s="127" t="str">
        <f>TEXT(Y9/1000000,"$#,###.0")&amp;" mil"</f>
        <v>$420.8 mil</v>
      </c>
      <c r="AB9" s="127"/>
      <c r="AC9" s="127">
        <f t="shared" si="0"/>
        <v>8.8231859078741648E-2</v>
      </c>
      <c r="AD9" s="127"/>
      <c r="AE9" s="127">
        <f t="shared" si="1"/>
        <v>0.24857356891000792</v>
      </c>
      <c r="AF9" s="127"/>
    </row>
    <row r="10" spans="1:32" x14ac:dyDescent="0.25">
      <c r="A10" s="55" t="s">
        <v>20</v>
      </c>
      <c r="B10" s="56"/>
      <c r="C10" s="57"/>
      <c r="D10" s="58">
        <f>'Table 8.55'!AC105</f>
        <v>17.599470471427519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47.936333699231618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79.506037321624589</v>
      </c>
      <c r="P11" s="59" t="s">
        <v>97</v>
      </c>
      <c r="S11" s="127" t="s">
        <v>32</v>
      </c>
      <c r="T11" s="129">
        <v>9726</v>
      </c>
      <c r="U11" s="129">
        <v>9504</v>
      </c>
      <c r="V11" s="129">
        <v>9603</v>
      </c>
      <c r="W11" s="129">
        <v>10080</v>
      </c>
      <c r="X11" s="129">
        <v>9942</v>
      </c>
      <c r="Y11" s="129">
        <v>10600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8.55'!AC108</f>
        <v>19.73964845186438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32.897914379802415</v>
      </c>
      <c r="P12" s="59" t="s">
        <v>97</v>
      </c>
      <c r="S12" s="127" t="s">
        <v>33</v>
      </c>
      <c r="T12" s="129">
        <v>2994</v>
      </c>
      <c r="U12" s="129">
        <v>2922</v>
      </c>
      <c r="V12" s="129">
        <v>3016</v>
      </c>
      <c r="W12" s="129">
        <v>2979</v>
      </c>
      <c r="X12" s="129">
        <v>2839</v>
      </c>
      <c r="Y12" s="129">
        <v>2997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8.55'!AC109</f>
        <v>17.231742296094726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8.55'!AA118</f>
        <v>43.9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8.55'!AC110</f>
        <v>18.3864087666397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17.025246981339187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8.55'!AC111</f>
        <v>25.770390527322203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82.974753018660806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1941</v>
      </c>
      <c r="Z15" s="127"/>
      <c r="AA15" s="130">
        <f t="shared" ref="AA15:AA34" si="2">IF(Y15="np",0,Y15/$Y$34)</f>
        <v>0.14275207766419062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62</v>
      </c>
      <c r="Z16" s="127"/>
      <c r="AA16" s="130">
        <f t="shared" si="2"/>
        <v>4.5598293741266459E-3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836</v>
      </c>
      <c r="Z17" s="127"/>
      <c r="AA17" s="130">
        <f t="shared" si="2"/>
        <v>6.148415091564316E-2</v>
      </c>
      <c r="AB17" s="127"/>
      <c r="AC17" s="127"/>
      <c r="AD17" s="127"/>
      <c r="AE17" s="127"/>
      <c r="AF17" s="127"/>
    </row>
    <row r="18" spans="1:32" x14ac:dyDescent="0.25">
      <c r="A18" s="85" t="str">
        <f>'Table 8.55'!$S$1&amp;" ("&amp;'Table 8.55'!$T$2&amp;" to "&amp;'Table 8.55'!$Y$2&amp;")"</f>
        <v>Moyne (2011-12 to 2016-17)</v>
      </c>
      <c r="B18" s="85"/>
      <c r="C18" s="85"/>
      <c r="D18" s="85"/>
      <c r="E18" s="85"/>
      <c r="F18" s="85"/>
      <c r="G18" s="85" t="str">
        <f>'Table 8.55'!$S$1&amp;" ("&amp;'Table 8.55'!$T$2&amp;" to "&amp;'Table 8.55'!$Y$2&amp;")"</f>
        <v>Moyne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99</v>
      </c>
      <c r="Z18" s="127"/>
      <c r="AA18" s="130">
        <f t="shared" si="2"/>
        <v>7.2810178715893214E-3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701</v>
      </c>
      <c r="Z19" s="127"/>
      <c r="AA19" s="130">
        <f t="shared" si="2"/>
        <v>5.1555490181657719E-2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365</v>
      </c>
      <c r="Z20" s="127"/>
      <c r="AA20" s="130">
        <f t="shared" si="2"/>
        <v>2.6844156799293962E-2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862</v>
      </c>
      <c r="Z21" s="127"/>
      <c r="AA21" s="130">
        <f t="shared" si="2"/>
        <v>6.3396337427373689E-2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880</v>
      </c>
      <c r="Z22" s="127"/>
      <c r="AA22" s="130">
        <f t="shared" si="2"/>
        <v>6.4720158858571741E-2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343</v>
      </c>
      <c r="Z23" s="127"/>
      <c r="AA23" s="130">
        <f t="shared" si="2"/>
        <v>2.5226152827829668E-2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44</v>
      </c>
      <c r="Z24" s="127"/>
      <c r="AA24" s="130">
        <f t="shared" si="2"/>
        <v>3.2360079429285872E-3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241</v>
      </c>
      <c r="Z25" s="127"/>
      <c r="AA25" s="130">
        <f t="shared" si="2"/>
        <v>1.772449805104067E-2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169</v>
      </c>
      <c r="Z26" s="127"/>
      <c r="AA26" s="130">
        <f t="shared" si="2"/>
        <v>1.2429212326248436E-2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427</v>
      </c>
      <c r="Z27" s="127"/>
      <c r="AA27" s="130">
        <f t="shared" si="2"/>
        <v>3.1403986173420606E-2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593</v>
      </c>
      <c r="Z28" s="127"/>
      <c r="AA28" s="130">
        <f t="shared" si="2"/>
        <v>4.3612561594469371E-2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717</v>
      </c>
      <c r="Z29" s="127"/>
      <c r="AA29" s="130">
        <f t="shared" si="2"/>
        <v>5.2732220342722659E-2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994</v>
      </c>
      <c r="Z30" s="127"/>
      <c r="AA30" s="130">
        <f t="shared" si="2"/>
        <v>7.3104361256159447E-2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8.55'!Y2&amp;")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1289</v>
      </c>
      <c r="Z31" s="127"/>
      <c r="AA31" s="130">
        <f t="shared" si="2"/>
        <v>9.4800323600794295E-2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238</v>
      </c>
      <c r="Z32" s="127"/>
      <c r="AA32" s="130">
        <f t="shared" si="2"/>
        <v>1.7503861145840995E-2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220</v>
      </c>
      <c r="Z33" s="127"/>
      <c r="AA33" s="130">
        <f t="shared" si="2"/>
        <v>1.6180039714642935E-2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13597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7223</v>
      </c>
      <c r="U37" s="127">
        <v>7265</v>
      </c>
      <c r="V37" s="127">
        <v>7313</v>
      </c>
      <c r="W37" s="127">
        <v>7426</v>
      </c>
      <c r="X37" s="127">
        <v>7340</v>
      </c>
      <c r="Y37" s="127">
        <v>7559</v>
      </c>
      <c r="Z37" s="127"/>
      <c r="AA37" s="127" t="str">
        <f>TEXT(Y37,"###,###")</f>
        <v>7,559</v>
      </c>
      <c r="AB37" s="127"/>
      <c r="AC37" s="127">
        <f>Y37/X37-1</f>
        <v>2.9836512261580461E-2</v>
      </c>
      <c r="AD37" s="127"/>
      <c r="AE37" s="127">
        <f>Y37/T37-1</f>
        <v>4.6518067285061582E-2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1376</v>
      </c>
      <c r="U38" s="127">
        <v>1292</v>
      </c>
      <c r="V38" s="127">
        <v>1342</v>
      </c>
      <c r="W38" s="127">
        <v>1454</v>
      </c>
      <c r="X38" s="127">
        <v>1435</v>
      </c>
      <c r="Y38" s="127">
        <v>1551</v>
      </c>
      <c r="Z38" s="127"/>
      <c r="AA38" s="127" t="str">
        <f>TEXT(Y38,"###,###")</f>
        <v>1,551</v>
      </c>
      <c r="AB38" s="127"/>
      <c r="AC38" s="127">
        <f>Y38/X38-1</f>
        <v>8.0836236933797823E-2</v>
      </c>
      <c r="AD38" s="127"/>
      <c r="AE38" s="127">
        <f>Y38/T38-1</f>
        <v>0.12718023255813948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8599</v>
      </c>
      <c r="U40" s="127">
        <v>8557</v>
      </c>
      <c r="V40" s="127">
        <v>8655</v>
      </c>
      <c r="W40" s="127">
        <v>8880</v>
      </c>
      <c r="X40" s="127">
        <v>8775</v>
      </c>
      <c r="Y40" s="127">
        <v>9110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82.974753018660806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17.025246981339187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7</v>
      </c>
      <c r="Y44" s="129">
        <v>0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151</v>
      </c>
      <c r="Y45" s="129">
        <v>168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463</v>
      </c>
      <c r="Y46" s="129">
        <v>488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602</v>
      </c>
      <c r="Y47" s="129">
        <v>572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668</v>
      </c>
      <c r="Y48" s="129">
        <v>735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8.55'!S1&amp;" ("&amp;'Table 8.55'!Y2&amp;") *"</f>
        <v>Number of jobs by age and sex of job holders in Moyne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598</v>
      </c>
      <c r="Y49" s="129">
        <v>589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532</v>
      </c>
      <c r="Y50" s="129">
        <v>530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606</v>
      </c>
      <c r="Y51" s="129">
        <v>646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580</v>
      </c>
      <c r="Y52" s="129">
        <v>645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604</v>
      </c>
      <c r="Y53" s="129">
        <v>609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652</v>
      </c>
      <c r="Y54" s="129">
        <v>693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523</v>
      </c>
      <c r="Y55" s="129">
        <v>578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298</v>
      </c>
      <c r="Y56" s="129">
        <v>347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131</v>
      </c>
      <c r="Y57" s="129">
        <v>149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80</v>
      </c>
      <c r="Y58" s="129">
        <v>76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31</v>
      </c>
      <c r="Y59" s="129">
        <v>41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24</v>
      </c>
      <c r="Y60" s="129">
        <v>23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6541</v>
      </c>
      <c r="Y61" s="129">
        <v>6892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6</v>
      </c>
      <c r="Y63" s="129">
        <v>5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8.55'!S1&amp;" ("&amp;'Table 8.55'!Y2&amp;") *"</f>
        <v>Number of employed persons per occupation of main job by sex in Moyne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140</v>
      </c>
      <c r="Y64" s="129">
        <v>171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421</v>
      </c>
      <c r="Y65" s="129">
        <v>427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573</v>
      </c>
      <c r="Y66" s="129">
        <v>620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606</v>
      </c>
      <c r="Y67" s="129">
        <v>649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504</v>
      </c>
      <c r="Y68" s="129">
        <v>563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524</v>
      </c>
      <c r="Y69" s="129">
        <v>579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608</v>
      </c>
      <c r="Y70" s="129">
        <v>613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702</v>
      </c>
      <c r="Y71" s="129">
        <v>753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719</v>
      </c>
      <c r="Y72" s="129">
        <v>728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644</v>
      </c>
      <c r="Y73" s="129">
        <v>653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416</v>
      </c>
      <c r="Y74" s="129">
        <v>508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205</v>
      </c>
      <c r="Y75" s="129">
        <v>221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77</v>
      </c>
      <c r="Y76" s="129">
        <v>104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38</v>
      </c>
      <c r="Y77" s="129">
        <v>48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30</v>
      </c>
      <c r="Y78" s="129">
        <v>33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26</v>
      </c>
      <c r="Y79" s="129">
        <v>30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6239</v>
      </c>
      <c r="Y80" s="129">
        <v>6705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8.55'!S1</f>
        <v>Moyne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399</v>
      </c>
      <c r="Y83" s="129">
        <v>435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348</v>
      </c>
      <c r="Y84" s="129">
        <v>355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8.55'!AA4</f>
        <v>13,597</v>
      </c>
      <c r="D85" s="99">
        <f>'Table 8.55'!AC4</f>
        <v>6.409453748630467E-2</v>
      </c>
      <c r="E85" s="100">
        <f>'Table 8.55'!AC4</f>
        <v>6.409453748630467E-2</v>
      </c>
      <c r="F85" s="99">
        <f>'Table 8.55'!AE4</f>
        <v>6.9030584165421738E-2</v>
      </c>
      <c r="G85" s="100">
        <f>'Table 8.55'!AE4</f>
        <v>6.9030584165421738E-2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678</v>
      </c>
      <c r="Y85" s="129">
        <v>723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8.55'!AA5</f>
        <v>6,892</v>
      </c>
      <c r="D86" s="99">
        <f>'Table 8.55'!AC5</f>
        <v>5.3500458575359122E-2</v>
      </c>
      <c r="E86" s="100">
        <f>'Table 8.55'!AC5</f>
        <v>5.3500458575359122E-2</v>
      </c>
      <c r="F86" s="99">
        <f>'Table 8.55'!AE5</f>
        <v>5.9655596555965529E-2</v>
      </c>
      <c r="G86" s="100">
        <f>'Table 8.55'!AE5</f>
        <v>5.9655596555965529E-2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184</v>
      </c>
      <c r="Y86" s="129">
        <v>181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8.55'!AA6</f>
        <v>6,705</v>
      </c>
      <c r="D87" s="99">
        <f>'Table 8.55'!AC6</f>
        <v>7.4519230769230838E-2</v>
      </c>
      <c r="E87" s="100">
        <f>'Table 8.55'!AC6</f>
        <v>7.4519230769230838E-2</v>
      </c>
      <c r="F87" s="99">
        <f>'Table 8.55'!AE6</f>
        <v>7.7800996624336927E-2</v>
      </c>
      <c r="G87" s="100">
        <f>'Table 8.55'!AE6</f>
        <v>7.7800996624336927E-2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114</v>
      </c>
      <c r="Y87" s="129">
        <v>119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8.55'!AA7</f>
        <v>9,110</v>
      </c>
      <c r="D88" s="99">
        <f>'Table 8.55'!AC7</f>
        <v>3.7940070639170598E-2</v>
      </c>
      <c r="E88" s="100">
        <f>'Table 8.55'!AC7</f>
        <v>3.7940070639170598E-2</v>
      </c>
      <c r="F88" s="99">
        <f>'Table 8.55'!AE7</f>
        <v>5.9918557300756348E-2</v>
      </c>
      <c r="G88" s="100">
        <f>'Table 8.55'!AE7</f>
        <v>5.9918557300756348E-2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143</v>
      </c>
      <c r="Y88" s="129">
        <v>173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8.55'!AA37</f>
        <v>7,559</v>
      </c>
      <c r="D89" s="99">
        <f>'Table 8.55'!AC37</f>
        <v>2.9836512261580461E-2</v>
      </c>
      <c r="E89" s="100">
        <f>'Table 8.55'!AC37</f>
        <v>2.9836512261580461E-2</v>
      </c>
      <c r="F89" s="99">
        <f>'Table 8.55'!AE37</f>
        <v>4.6518067285061582E-2</v>
      </c>
      <c r="G89" s="100">
        <f>'Table 8.55'!AE37</f>
        <v>4.6518067285061582E-2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396</v>
      </c>
      <c r="Y89" s="129">
        <v>410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8.55'!AA38</f>
        <v>1,551</v>
      </c>
      <c r="D90" s="99">
        <f>'Table 8.55'!AC38</f>
        <v>8.0836236933797823E-2</v>
      </c>
      <c r="E90" s="100">
        <f>'Table 8.55'!AC38</f>
        <v>8.0836236933797823E-2</v>
      </c>
      <c r="F90" s="99">
        <f>'Table 8.55'!AE38</f>
        <v>0.12718023255813948</v>
      </c>
      <c r="G90" s="100">
        <f>'Table 8.55'!AE38</f>
        <v>0.12718023255813948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804</v>
      </c>
      <c r="Y90" s="129">
        <v>763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8.55'!AA114</f>
        <v>649</v>
      </c>
      <c r="D91" s="99">
        <f>'Table 8.55'!AC114</f>
        <v>2.3659305993690927E-2</v>
      </c>
      <c r="E91" s="100">
        <f>'Table 8.55'!AC114</f>
        <v>2.3659305993690927E-2</v>
      </c>
      <c r="F91" s="99">
        <f>'Table 8.55'!AE114</f>
        <v>0.11512027491408938</v>
      </c>
      <c r="G91" s="100">
        <f>'Table 8.55'!AE114</f>
        <v>0.11512027491408938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4607</v>
      </c>
      <c r="Y91" s="129">
        <v>4743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8.55'!AA115</f>
        <v>902</v>
      </c>
      <c r="D92" s="99">
        <f>'Table 8.55'!AC115</f>
        <v>0.13032581453634084</v>
      </c>
      <c r="E92" s="100">
        <f>'Table 8.55'!AC115</f>
        <v>0.13032581453634084</v>
      </c>
      <c r="F92" s="99">
        <f>'Table 8.55'!AE115</f>
        <v>0.13888888888888884</v>
      </c>
      <c r="G92" s="100">
        <f>'Table 8.55'!AE115</f>
        <v>0.13888888888888884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8.55'!AA8</f>
        <v>$32,285</v>
      </c>
      <c r="D93" s="99">
        <f>'Table 8.55'!AC8</f>
        <v>-1.551930231139842E-2</v>
      </c>
      <c r="E93" s="100">
        <f>'Table 8.55'!AC8</f>
        <v>-1.551930231139842E-2</v>
      </c>
      <c r="F93" s="99">
        <f>'Table 8.55'!AE8</f>
        <v>0.213427545900438</v>
      </c>
      <c r="G93" s="100">
        <f>'Table 8.55'!AE8</f>
        <v>0.213427545900438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228</v>
      </c>
      <c r="Y93" s="129">
        <v>261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8.55'!AA9</f>
        <v>$420.8 mil</v>
      </c>
      <c r="D94" s="99">
        <f>'Table 8.55'!AC9</f>
        <v>8.8231859078741648E-2</v>
      </c>
      <c r="E94" s="100">
        <f>'Table 8.55'!AC9</f>
        <v>8.8231859078741648E-2</v>
      </c>
      <c r="F94" s="99">
        <f>'Table 8.55'!AE9</f>
        <v>0.24857356891000792</v>
      </c>
      <c r="G94" s="100">
        <f>'Table 8.55'!AE9</f>
        <v>0.24857356891000792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812</v>
      </c>
      <c r="Y94" s="129">
        <v>879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158</v>
      </c>
      <c r="Y95" s="129">
        <v>162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515</v>
      </c>
      <c r="Y96" s="129">
        <v>570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546</v>
      </c>
      <c r="Y97" s="129">
        <v>589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347</v>
      </c>
      <c r="Y98" s="129">
        <v>354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15</v>
      </c>
      <c r="Y99" s="129">
        <v>18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433</v>
      </c>
      <c r="Y100" s="129">
        <v>421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4172</v>
      </c>
      <c r="Y101" s="129">
        <v>4367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7829</v>
      </c>
      <c r="Y104" s="127">
        <v>8638</v>
      </c>
      <c r="Z104" s="127"/>
      <c r="AA104" s="127" t="str">
        <f>TEXT(Y104,"###,###")</f>
        <v>8,638</v>
      </c>
      <c r="AB104" s="127"/>
      <c r="AC104" s="127">
        <f>Y104/($Y$4)*100</f>
        <v>63.528719570493486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2337</v>
      </c>
      <c r="Y105" s="127">
        <v>2393</v>
      </c>
      <c r="Z105" s="127"/>
      <c r="AA105" s="127" t="str">
        <f>TEXT(Y105,"###,###")</f>
        <v>2,393</v>
      </c>
      <c r="AB105" s="127"/>
      <c r="AC105" s="127">
        <f>Y105/($Y$4)*100</f>
        <v>17.599470471427519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10166</v>
      </c>
      <c r="Y106" s="127">
        <v>11031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2449</v>
      </c>
      <c r="Y108" s="127">
        <v>2684</v>
      </c>
      <c r="Z108" s="127"/>
      <c r="AA108" s="127" t="str">
        <f>TEXT(Y108,"###,###")</f>
        <v>2,684</v>
      </c>
      <c r="AB108" s="127"/>
      <c r="AC108" s="127">
        <f>Y108/($Y$4)*100</f>
        <v>19.73964845186438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2156</v>
      </c>
      <c r="Y109" s="127">
        <v>2343</v>
      </c>
      <c r="Z109" s="127"/>
      <c r="AA109" s="127" t="str">
        <f>TEXT(Y109,"###,###")</f>
        <v>2,343</v>
      </c>
      <c r="AB109" s="127"/>
      <c r="AC109" s="127">
        <f t="shared" ref="AC109:AC111" si="3">Y109/($Y$4)*100</f>
        <v>17.231742296094726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2166</v>
      </c>
      <c r="Y110" s="127">
        <v>2500</v>
      </c>
      <c r="Z110" s="127"/>
      <c r="AA110" s="127" t="str">
        <f>TEXT(Y110,"###,###")</f>
        <v>2,500</v>
      </c>
      <c r="AB110" s="127"/>
      <c r="AC110" s="127">
        <f t="shared" si="3"/>
        <v>18.3864087666397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3400</v>
      </c>
      <c r="Y111" s="127">
        <v>3504</v>
      </c>
      <c r="Z111" s="127"/>
      <c r="AA111" s="127" t="str">
        <f>TEXT(Y111,"###,###")</f>
        <v>3,504</v>
      </c>
      <c r="AB111" s="127"/>
      <c r="AC111" s="127">
        <f t="shared" si="3"/>
        <v>25.770390527322203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12778</v>
      </c>
      <c r="Y112" s="127">
        <v>13597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582</v>
      </c>
      <c r="U114" s="127">
        <v>547</v>
      </c>
      <c r="V114" s="127">
        <v>599</v>
      </c>
      <c r="W114" s="127">
        <v>639</v>
      </c>
      <c r="X114" s="127">
        <v>634</v>
      </c>
      <c r="Y114" s="127">
        <v>649</v>
      </c>
      <c r="Z114" s="127"/>
      <c r="AA114" s="127" t="str">
        <f>TEXT(Y114,"###,###")</f>
        <v>649</v>
      </c>
      <c r="AB114" s="127"/>
      <c r="AC114" s="127">
        <f>Y114/X114-1</f>
        <v>2.3659305993690927E-2</v>
      </c>
      <c r="AD114" s="127"/>
      <c r="AE114" s="127">
        <f>Y114/T114-1</f>
        <v>0.11512027491408938</v>
      </c>
      <c r="AF114" s="127"/>
    </row>
    <row r="115" spans="19:32" x14ac:dyDescent="0.25">
      <c r="S115" s="127" t="s">
        <v>104</v>
      </c>
      <c r="T115" s="127">
        <v>792</v>
      </c>
      <c r="U115" s="127">
        <v>743</v>
      </c>
      <c r="V115" s="127">
        <v>748</v>
      </c>
      <c r="W115" s="127">
        <v>811</v>
      </c>
      <c r="X115" s="127">
        <v>798</v>
      </c>
      <c r="Y115" s="127">
        <v>902</v>
      </c>
      <c r="Z115" s="127"/>
      <c r="AA115" s="127" t="str">
        <f>TEXT(Y115,"###,###")</f>
        <v>902</v>
      </c>
      <c r="AB115" s="127"/>
      <c r="AC115" s="127">
        <f>Y115/X115-1</f>
        <v>0.13032581453634084</v>
      </c>
      <c r="AD115" s="127"/>
      <c r="AE115" s="127">
        <f>Y115/T115-1</f>
        <v>0.13888888888888884</v>
      </c>
      <c r="AF115" s="127"/>
    </row>
    <row r="116" spans="19:32" x14ac:dyDescent="0.25">
      <c r="S116" s="127" t="s">
        <v>56</v>
      </c>
      <c r="T116" s="127">
        <v>1374</v>
      </c>
      <c r="U116" s="127">
        <v>1290</v>
      </c>
      <c r="V116" s="127">
        <v>1347</v>
      </c>
      <c r="W116" s="127">
        <v>1450</v>
      </c>
      <c r="X116" s="127">
        <v>1432</v>
      </c>
      <c r="Y116" s="127">
        <v>1551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44.25</v>
      </c>
      <c r="V118" s="127">
        <v>45.36</v>
      </c>
      <c r="W118" s="127">
        <v>46.4</v>
      </c>
      <c r="X118" s="127">
        <v>46.43</v>
      </c>
      <c r="Y118" s="127">
        <v>43.9</v>
      </c>
      <c r="Z118" s="127"/>
      <c r="AA118" s="127" t="str">
        <f>TEXT(Y118,"##.0")</f>
        <v>43.9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5634</v>
      </c>
      <c r="V120" s="127">
        <v>5640</v>
      </c>
      <c r="W120" s="127">
        <v>5895</v>
      </c>
      <c r="X120" s="127">
        <v>5940</v>
      </c>
      <c r="Y120" s="127">
        <v>6113</v>
      </c>
      <c r="Z120" s="127"/>
      <c r="AA120" s="127" t="str">
        <f>TEXT(Y120,"###,###")</f>
        <v>6,113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1825</v>
      </c>
      <c r="V121" s="127">
        <v>1845</v>
      </c>
      <c r="W121" s="127">
        <v>1837</v>
      </c>
      <c r="X121" s="127">
        <v>1792</v>
      </c>
      <c r="Y121" s="127">
        <v>1867</v>
      </c>
      <c r="Z121" s="127"/>
      <c r="AA121" s="127" t="str">
        <f t="shared" ref="AA121:AA128" si="4">TEXT(Y121,"###,###")</f>
        <v>1,867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1100</v>
      </c>
      <c r="V122" s="127">
        <v>1166</v>
      </c>
      <c r="W122" s="127">
        <v>1148</v>
      </c>
      <c r="X122" s="127">
        <v>1044</v>
      </c>
      <c r="Y122" s="127">
        <v>1130</v>
      </c>
      <c r="Z122" s="127"/>
      <c r="AA122" s="127" t="str">
        <f t="shared" si="4"/>
        <v>1,130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6734</v>
      </c>
      <c r="V124" s="127">
        <v>6806</v>
      </c>
      <c r="W124" s="127">
        <v>7043</v>
      </c>
      <c r="X124" s="127">
        <v>6984</v>
      </c>
      <c r="Y124" s="127">
        <v>7243</v>
      </c>
      <c r="Z124" s="127"/>
      <c r="AA124" s="127" t="str">
        <f t="shared" si="4"/>
        <v>7,243</v>
      </c>
      <c r="AB124" s="127"/>
      <c r="AC124" s="127">
        <f>Y124/$Y$7*100</f>
        <v>79.506037321624589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2925</v>
      </c>
      <c r="V125" s="127">
        <v>3011</v>
      </c>
      <c r="W125" s="127">
        <v>2985</v>
      </c>
      <c r="X125" s="127">
        <v>2836</v>
      </c>
      <c r="Y125" s="127">
        <v>2997</v>
      </c>
      <c r="Z125" s="127"/>
      <c r="AA125" s="127" t="str">
        <f t="shared" si="4"/>
        <v>2,997</v>
      </c>
      <c r="AB125" s="127"/>
      <c r="AC125" s="127">
        <f>Y125/$Y$7*100</f>
        <v>32.897914379802415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4515</v>
      </c>
      <c r="V127" s="127">
        <v>4563</v>
      </c>
      <c r="W127" s="127">
        <v>4673</v>
      </c>
      <c r="X127" s="127">
        <v>4601</v>
      </c>
      <c r="Y127" s="127">
        <v>4743</v>
      </c>
      <c r="Z127" s="127"/>
      <c r="AA127" s="127" t="str">
        <f t="shared" si="4"/>
        <v>4,743</v>
      </c>
      <c r="AB127" s="127"/>
      <c r="AC127" s="127">
        <f>Y127/$Y$7*100</f>
        <v>52.063666300768382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4043</v>
      </c>
      <c r="V128" s="127">
        <v>4089</v>
      </c>
      <c r="W128" s="127">
        <v>4200</v>
      </c>
      <c r="X128" s="127">
        <v>4175</v>
      </c>
      <c r="Y128" s="127">
        <v>4367</v>
      </c>
      <c r="Z128" s="127"/>
      <c r="AA128" s="127" t="str">
        <f t="shared" si="4"/>
        <v>4,367</v>
      </c>
      <c r="AB128" s="127"/>
      <c r="AC128" s="127">
        <f>Y128/$Y$7*100</f>
        <v>47.936333699231618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DAED27DB-ADDA-4A90-B3B1-DFAE10323B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6F1CE4F4-CBB5-4051-B959-371AD85A82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DA41D45E-8698-48A9-B8C1-70734D0E393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F4A3A488-A98A-4352-9186-89DCEB34FCF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Murrindindi</v>
      </c>
      <c r="T1" s="127"/>
      <c r="U1" s="127"/>
      <c r="V1" s="127"/>
      <c r="W1" s="127"/>
      <c r="X1" s="127"/>
      <c r="Y1" s="127" t="str">
        <f>Y3</f>
        <v>8.56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167</v>
      </c>
      <c r="V3" s="127"/>
      <c r="W3" s="127"/>
      <c r="X3" s="127"/>
      <c r="Y3" s="127" t="s">
        <v>266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8.56'!$Y$3&amp;" "&amp;'Table 8.56'!$U$3&amp;", "&amp;'State data for spotlight'!$C$3&amp;", "&amp;'Table 8.56'!$Y$2</f>
        <v>Table 8.56 Murrindindi,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9824</v>
      </c>
      <c r="U4" s="129">
        <v>9673</v>
      </c>
      <c r="V4" s="129">
        <v>9902</v>
      </c>
      <c r="W4" s="129">
        <v>10064</v>
      </c>
      <c r="X4" s="129">
        <v>10119</v>
      </c>
      <c r="Y4" s="129">
        <v>10478</v>
      </c>
      <c r="Z4" s="127"/>
      <c r="AA4" s="127" t="str">
        <f>TEXT(Y4,"###,###")</f>
        <v>10,478</v>
      </c>
      <c r="AB4" s="127"/>
      <c r="AC4" s="127">
        <f t="shared" ref="AC4:AC9" si="0">Y4/X4-1</f>
        <v>3.5477814013242348E-2</v>
      </c>
      <c r="AD4" s="127"/>
      <c r="AE4" s="127">
        <f>Y4/T4-1</f>
        <v>6.6571661237784907E-2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5149</v>
      </c>
      <c r="U5" s="129">
        <v>5020</v>
      </c>
      <c r="V5" s="129">
        <v>5098</v>
      </c>
      <c r="W5" s="129">
        <v>5178</v>
      </c>
      <c r="X5" s="129">
        <v>5189</v>
      </c>
      <c r="Y5" s="129">
        <v>5283</v>
      </c>
      <c r="Z5" s="127"/>
      <c r="AA5" s="127" t="str">
        <f>TEXT(Y5,"###,###")</f>
        <v>5,283</v>
      </c>
      <c r="AB5" s="127"/>
      <c r="AC5" s="127">
        <f t="shared" si="0"/>
        <v>1.811524378492968E-2</v>
      </c>
      <c r="AD5" s="127"/>
      <c r="AE5" s="127">
        <f t="shared" ref="AE5:AE9" si="1">Y5/T5-1</f>
        <v>2.6024470771023545E-2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4676</v>
      </c>
      <c r="U6" s="129">
        <v>4644</v>
      </c>
      <c r="V6" s="129">
        <v>4802</v>
      </c>
      <c r="W6" s="129">
        <v>4885</v>
      </c>
      <c r="X6" s="129">
        <v>4930</v>
      </c>
      <c r="Y6" s="129">
        <v>5195</v>
      </c>
      <c r="Z6" s="127"/>
      <c r="AA6" s="127" t="str">
        <f>TEXT(Y6,"###,###")</f>
        <v>5,195</v>
      </c>
      <c r="AB6" s="127"/>
      <c r="AC6" s="127">
        <f t="shared" si="0"/>
        <v>5.3752535496957465E-2</v>
      </c>
      <c r="AD6" s="127"/>
      <c r="AE6" s="127">
        <f t="shared" si="1"/>
        <v>0.11099230111206149</v>
      </c>
      <c r="AF6" s="127"/>
    </row>
    <row r="7" spans="1:32" ht="16.5" customHeight="1" thickBot="1" x14ac:dyDescent="0.3">
      <c r="A7" s="46" t="str">
        <f>"QUICK STATS for "&amp;'Table 8.56'!Y2&amp;"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7017</v>
      </c>
      <c r="U7" s="129">
        <v>7007</v>
      </c>
      <c r="V7" s="129">
        <v>7144</v>
      </c>
      <c r="W7" s="129">
        <v>7128</v>
      </c>
      <c r="X7" s="129">
        <v>7175</v>
      </c>
      <c r="Y7" s="129">
        <v>7440</v>
      </c>
      <c r="Z7" s="127"/>
      <c r="AA7" s="127" t="str">
        <f>TEXT(Y7,"###,###")</f>
        <v>7,440</v>
      </c>
      <c r="AB7" s="127"/>
      <c r="AC7" s="127">
        <f t="shared" si="0"/>
        <v>3.6933797909407762E-2</v>
      </c>
      <c r="AD7" s="127"/>
      <c r="AE7" s="127">
        <f t="shared" si="1"/>
        <v>6.0282171868319745E-2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10,478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8.56'!AA7</f>
        <v>7,440</v>
      </c>
      <c r="P8" s="51"/>
      <c r="S8" s="127" t="s">
        <v>96</v>
      </c>
      <c r="T8" s="127">
        <v>30000</v>
      </c>
      <c r="U8" s="127">
        <v>32141</v>
      </c>
      <c r="V8" s="127">
        <v>32195</v>
      </c>
      <c r="W8" s="127">
        <v>33162</v>
      </c>
      <c r="X8" s="127">
        <v>34883</v>
      </c>
      <c r="Y8" s="127">
        <v>36448.42</v>
      </c>
      <c r="Z8" s="127"/>
      <c r="AA8" s="127" t="str">
        <f>TEXT(Y8,"$###,###")</f>
        <v>$36,448</v>
      </c>
      <c r="AB8" s="127"/>
      <c r="AC8" s="127">
        <f t="shared" si="0"/>
        <v>4.4876300776882649E-2</v>
      </c>
      <c r="AD8" s="127"/>
      <c r="AE8" s="127">
        <f t="shared" si="1"/>
        <v>0.21494733333333338</v>
      </c>
      <c r="AF8" s="127"/>
    </row>
    <row r="9" spans="1:32" x14ac:dyDescent="0.25">
      <c r="A9" s="55" t="s">
        <v>17</v>
      </c>
      <c r="B9" s="56"/>
      <c r="C9" s="57"/>
      <c r="D9" s="58">
        <f>'Table 8.56'!AC104</f>
        <v>67.341095628936813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52.446236559139777</v>
      </c>
      <c r="P9" s="59" t="s">
        <v>97</v>
      </c>
      <c r="S9" s="127" t="s">
        <v>9</v>
      </c>
      <c r="T9" s="127">
        <v>264225596</v>
      </c>
      <c r="U9" s="127">
        <v>271970075</v>
      </c>
      <c r="V9" s="127">
        <v>281735745</v>
      </c>
      <c r="W9" s="127">
        <v>296593576</v>
      </c>
      <c r="X9" s="127">
        <v>311913509</v>
      </c>
      <c r="Y9" s="127">
        <v>337784754</v>
      </c>
      <c r="Z9" s="127"/>
      <c r="AA9" s="127" t="str">
        <f>TEXT(Y9/1000000,"$#,###.0")&amp;" mil"</f>
        <v>$337.8 mil</v>
      </c>
      <c r="AB9" s="127"/>
      <c r="AC9" s="127">
        <f t="shared" si="0"/>
        <v>8.2943650254019508E-2</v>
      </c>
      <c r="AD9" s="127"/>
      <c r="AE9" s="127">
        <f t="shared" si="1"/>
        <v>0.27839527704197131</v>
      </c>
      <c r="AF9" s="127"/>
    </row>
    <row r="10" spans="1:32" x14ac:dyDescent="0.25">
      <c r="A10" s="55" t="s">
        <v>20</v>
      </c>
      <c r="B10" s="56"/>
      <c r="C10" s="57"/>
      <c r="D10" s="58">
        <f>'Table 8.56'!AC105</f>
        <v>19.116243557930904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47.553763440860216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84.623655913978496</v>
      </c>
      <c r="P11" s="59" t="s">
        <v>97</v>
      </c>
      <c r="S11" s="127" t="s">
        <v>32</v>
      </c>
      <c r="T11" s="129">
        <v>7823</v>
      </c>
      <c r="U11" s="129">
        <v>7724</v>
      </c>
      <c r="V11" s="129">
        <v>7967</v>
      </c>
      <c r="W11" s="129">
        <v>8199</v>
      </c>
      <c r="X11" s="129">
        <v>8242</v>
      </c>
      <c r="Y11" s="129">
        <v>8531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8.56'!AC108</f>
        <v>21.578545523954954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26.16935483870968</v>
      </c>
      <c r="P12" s="59" t="s">
        <v>97</v>
      </c>
      <c r="S12" s="127" t="s">
        <v>33</v>
      </c>
      <c r="T12" s="129">
        <v>2002</v>
      </c>
      <c r="U12" s="129">
        <v>1942</v>
      </c>
      <c r="V12" s="129">
        <v>1935</v>
      </c>
      <c r="W12" s="129">
        <v>1865</v>
      </c>
      <c r="X12" s="129">
        <v>1875</v>
      </c>
      <c r="Y12" s="129">
        <v>1947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8.56'!AC109</f>
        <v>17.598778392823057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8.56'!AA118</f>
        <v>45.5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8.56'!AC110</f>
        <v>23.048291658713495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15.295698924731182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8.56'!AC111</f>
        <v>24.231723611376214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84.704301075268816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708</v>
      </c>
      <c r="Z15" s="127"/>
      <c r="AA15" s="130">
        <f t="shared" ref="AA15:AA34" si="2">IF(Y15="np",0,Y15/$Y$34)</f>
        <v>6.7570146974613471E-2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33</v>
      </c>
      <c r="Z16" s="127"/>
      <c r="AA16" s="130">
        <f t="shared" si="2"/>
        <v>3.1494560030540181E-3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600</v>
      </c>
      <c r="Z17" s="127"/>
      <c r="AA17" s="130">
        <f t="shared" si="2"/>
        <v>5.7262836419163965E-2</v>
      </c>
      <c r="AB17" s="127"/>
      <c r="AC17" s="127"/>
      <c r="AD17" s="127"/>
      <c r="AE17" s="127"/>
      <c r="AF17" s="127"/>
    </row>
    <row r="18" spans="1:32" x14ac:dyDescent="0.25">
      <c r="A18" s="85" t="str">
        <f>'Table 8.56'!$S$1&amp;" ("&amp;'Table 8.56'!$T$2&amp;" to "&amp;'Table 8.56'!$Y$2&amp;")"</f>
        <v>Murrindindi (2011-12 to 2016-17)</v>
      </c>
      <c r="B18" s="85"/>
      <c r="C18" s="85"/>
      <c r="D18" s="85"/>
      <c r="E18" s="85"/>
      <c r="F18" s="85"/>
      <c r="G18" s="85" t="str">
        <f>'Table 8.56'!$S$1&amp;" ("&amp;'Table 8.56'!$T$2&amp;" to "&amp;'Table 8.56'!$Y$2&amp;")"</f>
        <v>Murrindindi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60</v>
      </c>
      <c r="Z18" s="127"/>
      <c r="AA18" s="130">
        <f t="shared" si="2"/>
        <v>5.7262836419163963E-3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925</v>
      </c>
      <c r="Z19" s="127"/>
      <c r="AA19" s="130">
        <f t="shared" si="2"/>
        <v>8.8280206146211113E-2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315</v>
      </c>
      <c r="Z20" s="127"/>
      <c r="AA20" s="130">
        <f t="shared" si="2"/>
        <v>3.0062989120061081E-2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743</v>
      </c>
      <c r="Z21" s="127"/>
      <c r="AA21" s="130">
        <f t="shared" si="2"/>
        <v>7.0910479099064713E-2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668</v>
      </c>
      <c r="Z22" s="127"/>
      <c r="AA22" s="130">
        <f t="shared" si="2"/>
        <v>6.3752624546669218E-2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305</v>
      </c>
      <c r="Z23" s="127"/>
      <c r="AA23" s="130">
        <f t="shared" si="2"/>
        <v>2.9108608513075014E-2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78</v>
      </c>
      <c r="Z24" s="127"/>
      <c r="AA24" s="130">
        <f t="shared" si="2"/>
        <v>7.4441687344913151E-3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256</v>
      </c>
      <c r="Z25" s="127"/>
      <c r="AA25" s="130">
        <f t="shared" si="2"/>
        <v>2.4432143538843289E-2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183</v>
      </c>
      <c r="Z26" s="127"/>
      <c r="AA26" s="130">
        <f t="shared" si="2"/>
        <v>1.7465165107845008E-2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512</v>
      </c>
      <c r="Z27" s="127"/>
      <c r="AA27" s="130">
        <f t="shared" si="2"/>
        <v>4.8864287077686579E-2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503</v>
      </c>
      <c r="Z28" s="127"/>
      <c r="AA28" s="130">
        <f t="shared" si="2"/>
        <v>4.8005344531399124E-2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718</v>
      </c>
      <c r="Z29" s="127"/>
      <c r="AA29" s="130">
        <f t="shared" si="2"/>
        <v>6.8524527581599548E-2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992</v>
      </c>
      <c r="Z30" s="127"/>
      <c r="AA30" s="130">
        <f t="shared" si="2"/>
        <v>9.4674556213017749E-2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8.56'!Y2&amp;")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913</v>
      </c>
      <c r="Z31" s="127"/>
      <c r="AA31" s="130">
        <f t="shared" si="2"/>
        <v>8.7134949417827831E-2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192</v>
      </c>
      <c r="Z32" s="127"/>
      <c r="AA32" s="130">
        <f t="shared" si="2"/>
        <v>1.832410765413247E-2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322</v>
      </c>
      <c r="Z33" s="127"/>
      <c r="AA33" s="130">
        <f t="shared" si="2"/>
        <v>3.0731055544951327E-2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10478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6039</v>
      </c>
      <c r="U37" s="127">
        <v>6007</v>
      </c>
      <c r="V37" s="127">
        <v>6137</v>
      </c>
      <c r="W37" s="127">
        <v>6048</v>
      </c>
      <c r="X37" s="127">
        <v>6094</v>
      </c>
      <c r="Y37" s="127">
        <v>6302</v>
      </c>
      <c r="Z37" s="127"/>
      <c r="AA37" s="127" t="str">
        <f>TEXT(Y37,"###,###")</f>
        <v>6,302</v>
      </c>
      <c r="AB37" s="127"/>
      <c r="AC37" s="127">
        <f>Y37/X37-1</f>
        <v>3.4131933048900498E-2</v>
      </c>
      <c r="AD37" s="127"/>
      <c r="AE37" s="127">
        <f>Y37/T37-1</f>
        <v>4.3550256665010778E-2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981</v>
      </c>
      <c r="U38" s="127">
        <v>998</v>
      </c>
      <c r="V38" s="127">
        <v>1006</v>
      </c>
      <c r="W38" s="127">
        <v>1075</v>
      </c>
      <c r="X38" s="127">
        <v>1082</v>
      </c>
      <c r="Y38" s="127">
        <v>1138</v>
      </c>
      <c r="Z38" s="127"/>
      <c r="AA38" s="127" t="str">
        <f>TEXT(Y38,"###,###")</f>
        <v>1,138</v>
      </c>
      <c r="AB38" s="127"/>
      <c r="AC38" s="127">
        <f>Y38/X38-1</f>
        <v>5.1756007393715331E-2</v>
      </c>
      <c r="AD38" s="127"/>
      <c r="AE38" s="127">
        <f>Y38/T38-1</f>
        <v>0.16004077471967371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7020</v>
      </c>
      <c r="U40" s="127">
        <v>7005</v>
      </c>
      <c r="V40" s="127">
        <v>7143</v>
      </c>
      <c r="W40" s="127">
        <v>7123</v>
      </c>
      <c r="X40" s="127">
        <v>7176</v>
      </c>
      <c r="Y40" s="127">
        <v>7440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84.704301075268816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15.295698924731182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0</v>
      </c>
      <c r="Y44" s="129">
        <v>4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79</v>
      </c>
      <c r="Y45" s="129">
        <v>83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238</v>
      </c>
      <c r="Y46" s="129">
        <v>254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389</v>
      </c>
      <c r="Y47" s="129">
        <v>381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441</v>
      </c>
      <c r="Y48" s="129">
        <v>469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8.56'!S1&amp;" ("&amp;'Table 8.56'!Y2&amp;") *"</f>
        <v>Number of jobs by age and sex of job holders in Murrindindi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406</v>
      </c>
      <c r="Y49" s="129">
        <v>379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447</v>
      </c>
      <c r="Y50" s="129">
        <v>437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504</v>
      </c>
      <c r="Y51" s="129">
        <v>495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570</v>
      </c>
      <c r="Y52" s="129">
        <v>587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573</v>
      </c>
      <c r="Y53" s="129">
        <v>581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553</v>
      </c>
      <c r="Y54" s="129">
        <v>583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450</v>
      </c>
      <c r="Y55" s="129">
        <v>468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280</v>
      </c>
      <c r="Y56" s="129">
        <v>294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140</v>
      </c>
      <c r="Y57" s="129">
        <v>138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66</v>
      </c>
      <c r="Y58" s="129">
        <v>77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31</v>
      </c>
      <c r="Y59" s="129">
        <v>35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21</v>
      </c>
      <c r="Y60" s="129">
        <v>19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5188</v>
      </c>
      <c r="Y61" s="129">
        <v>5283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6</v>
      </c>
      <c r="Y63" s="129">
        <v>4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8.56'!S1&amp;" ("&amp;'Table 8.56'!Y2&amp;") *"</f>
        <v>Number of employed persons per occupation of main job by sex in Murrindindi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112</v>
      </c>
      <c r="Y64" s="129">
        <v>107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300</v>
      </c>
      <c r="Y65" s="129">
        <v>301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336</v>
      </c>
      <c r="Y66" s="129">
        <v>441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383</v>
      </c>
      <c r="Y67" s="129">
        <v>363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388</v>
      </c>
      <c r="Y68" s="129">
        <v>376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383</v>
      </c>
      <c r="Y69" s="129">
        <v>407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564</v>
      </c>
      <c r="Y70" s="129">
        <v>562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540</v>
      </c>
      <c r="Y71" s="129">
        <v>585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563</v>
      </c>
      <c r="Y72" s="129">
        <v>581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558</v>
      </c>
      <c r="Y73" s="129">
        <v>621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403</v>
      </c>
      <c r="Y74" s="129">
        <v>457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223</v>
      </c>
      <c r="Y75" s="129">
        <v>210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90</v>
      </c>
      <c r="Y76" s="129">
        <v>99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41</v>
      </c>
      <c r="Y77" s="129">
        <v>43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18</v>
      </c>
      <c r="Y78" s="129">
        <v>17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24</v>
      </c>
      <c r="Y79" s="129">
        <v>21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4931</v>
      </c>
      <c r="Y80" s="129">
        <v>5195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8.56'!S1</f>
        <v>Murrindindi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411</v>
      </c>
      <c r="Y83" s="129">
        <v>429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310</v>
      </c>
      <c r="Y84" s="129">
        <v>328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8.56'!AA4</f>
        <v>10,478</v>
      </c>
      <c r="D85" s="99">
        <f>'Table 8.56'!AC4</f>
        <v>3.5477814013242348E-2</v>
      </c>
      <c r="E85" s="100">
        <f>'Table 8.56'!AC4</f>
        <v>3.5477814013242348E-2</v>
      </c>
      <c r="F85" s="99">
        <f>'Table 8.56'!AE4</f>
        <v>6.6571661237784907E-2</v>
      </c>
      <c r="G85" s="100">
        <f>'Table 8.56'!AE4</f>
        <v>6.6571661237784907E-2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727</v>
      </c>
      <c r="Y85" s="129">
        <v>727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8.56'!AA5</f>
        <v>5,283</v>
      </c>
      <c r="D86" s="99">
        <f>'Table 8.56'!AC5</f>
        <v>1.811524378492968E-2</v>
      </c>
      <c r="E86" s="100">
        <f>'Table 8.56'!AC5</f>
        <v>1.811524378492968E-2</v>
      </c>
      <c r="F86" s="99">
        <f>'Table 8.56'!AE5</f>
        <v>2.6024470771023545E-2</v>
      </c>
      <c r="G86" s="100">
        <f>'Table 8.56'!AE5</f>
        <v>2.6024470771023545E-2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227</v>
      </c>
      <c r="Y86" s="129">
        <v>231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8.56'!AA6</f>
        <v>5,195</v>
      </c>
      <c r="D87" s="99">
        <f>'Table 8.56'!AC6</f>
        <v>5.3752535496957465E-2</v>
      </c>
      <c r="E87" s="100">
        <f>'Table 8.56'!AC6</f>
        <v>5.3752535496957465E-2</v>
      </c>
      <c r="F87" s="99">
        <f>'Table 8.56'!AE6</f>
        <v>0.11099230111206149</v>
      </c>
      <c r="G87" s="100">
        <f>'Table 8.56'!AE6</f>
        <v>0.11099230111206149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100</v>
      </c>
      <c r="Y87" s="129">
        <v>105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8.56'!AA7</f>
        <v>7,440</v>
      </c>
      <c r="D88" s="99">
        <f>'Table 8.56'!AC7</f>
        <v>3.6933797909407762E-2</v>
      </c>
      <c r="E88" s="100">
        <f>'Table 8.56'!AC7</f>
        <v>3.6933797909407762E-2</v>
      </c>
      <c r="F88" s="99">
        <f>'Table 8.56'!AE7</f>
        <v>6.0282171868319745E-2</v>
      </c>
      <c r="G88" s="100">
        <f>'Table 8.56'!AE7</f>
        <v>6.0282171868319745E-2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116</v>
      </c>
      <c r="Y88" s="129">
        <v>128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8.56'!AA37</f>
        <v>6,302</v>
      </c>
      <c r="D89" s="99">
        <f>'Table 8.56'!AC37</f>
        <v>3.4131933048900498E-2</v>
      </c>
      <c r="E89" s="100">
        <f>'Table 8.56'!AC37</f>
        <v>3.4131933048900498E-2</v>
      </c>
      <c r="F89" s="99">
        <f>'Table 8.56'!AE37</f>
        <v>4.3550256665010778E-2</v>
      </c>
      <c r="G89" s="100">
        <f>'Table 8.56'!AE37</f>
        <v>4.3550256665010778E-2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350</v>
      </c>
      <c r="Y89" s="129">
        <v>356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8.56'!AA38</f>
        <v>1,138</v>
      </c>
      <c r="D90" s="99">
        <f>'Table 8.56'!AC38</f>
        <v>5.1756007393715331E-2</v>
      </c>
      <c r="E90" s="100">
        <f>'Table 8.56'!AC38</f>
        <v>5.1756007393715331E-2</v>
      </c>
      <c r="F90" s="99">
        <f>'Table 8.56'!AE38</f>
        <v>0.16004077471967371</v>
      </c>
      <c r="G90" s="100">
        <f>'Table 8.56'!AE38</f>
        <v>0.16004077471967371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396</v>
      </c>
      <c r="Y90" s="129">
        <v>409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8.56'!AA114</f>
        <v>436</v>
      </c>
      <c r="D91" s="99">
        <f>'Table 8.56'!AC114</f>
        <v>9.2592592592593004E-3</v>
      </c>
      <c r="E91" s="100">
        <f>'Table 8.56'!AC114</f>
        <v>9.2592592592593004E-3</v>
      </c>
      <c r="F91" s="99">
        <f>'Table 8.56'!AE114</f>
        <v>0.12082262210796912</v>
      </c>
      <c r="G91" s="100">
        <f>'Table 8.56'!AE114</f>
        <v>0.12082262210796912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3796</v>
      </c>
      <c r="Y91" s="129">
        <v>3902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8.56'!AA115</f>
        <v>702</v>
      </c>
      <c r="D92" s="99">
        <f>'Table 8.56'!AC115</f>
        <v>9.1757387247278333E-2</v>
      </c>
      <c r="E92" s="100">
        <f>'Table 8.56'!AC115</f>
        <v>9.1757387247278333E-2</v>
      </c>
      <c r="F92" s="99">
        <f>'Table 8.56'!AE115</f>
        <v>0.18983050847457617</v>
      </c>
      <c r="G92" s="100">
        <f>'Table 8.56'!AE115</f>
        <v>0.18983050847457617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8.56'!AA8</f>
        <v>$36,448</v>
      </c>
      <c r="D93" s="99">
        <f>'Table 8.56'!AC8</f>
        <v>4.4876300776882649E-2</v>
      </c>
      <c r="E93" s="100">
        <f>'Table 8.56'!AC8</f>
        <v>4.4876300776882649E-2</v>
      </c>
      <c r="F93" s="99">
        <f>'Table 8.56'!AE8</f>
        <v>0.21494733333333338</v>
      </c>
      <c r="G93" s="100">
        <f>'Table 8.56'!AE8</f>
        <v>0.21494733333333338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236</v>
      </c>
      <c r="Y93" s="129">
        <v>268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8.56'!AA9</f>
        <v>$337.8 mil</v>
      </c>
      <c r="D94" s="99">
        <f>'Table 8.56'!AC9</f>
        <v>8.2943650254019508E-2</v>
      </c>
      <c r="E94" s="100">
        <f>'Table 8.56'!AC9</f>
        <v>8.2943650254019508E-2</v>
      </c>
      <c r="F94" s="99">
        <f>'Table 8.56'!AE9</f>
        <v>0.27839527704197131</v>
      </c>
      <c r="G94" s="100">
        <f>'Table 8.56'!AE9</f>
        <v>0.27839527704197131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596</v>
      </c>
      <c r="Y94" s="129">
        <v>638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147</v>
      </c>
      <c r="Y95" s="129">
        <v>153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560</v>
      </c>
      <c r="Y96" s="129">
        <v>580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519</v>
      </c>
      <c r="Y97" s="129">
        <v>548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240</v>
      </c>
      <c r="Y98" s="129">
        <v>283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29</v>
      </c>
      <c r="Y99" s="129">
        <v>31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254</v>
      </c>
      <c r="Y100" s="129">
        <v>254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3377</v>
      </c>
      <c r="Y101" s="129">
        <v>3538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6671</v>
      </c>
      <c r="Y104" s="127">
        <v>7056</v>
      </c>
      <c r="Z104" s="127"/>
      <c r="AA104" s="127" t="str">
        <f>TEXT(Y104,"###,###")</f>
        <v>7,056</v>
      </c>
      <c r="AB104" s="127"/>
      <c r="AC104" s="127">
        <f>Y104/($Y$4)*100</f>
        <v>67.341095628936813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1925</v>
      </c>
      <c r="Y105" s="127">
        <v>2003</v>
      </c>
      <c r="Z105" s="127"/>
      <c r="AA105" s="127" t="str">
        <f>TEXT(Y105,"###,###")</f>
        <v>2,003</v>
      </c>
      <c r="AB105" s="127"/>
      <c r="AC105" s="127">
        <f>Y105/($Y$4)*100</f>
        <v>19.116243557930904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8596</v>
      </c>
      <c r="Y106" s="127">
        <v>9059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2115</v>
      </c>
      <c r="Y108" s="127">
        <v>2261</v>
      </c>
      <c r="Z108" s="127"/>
      <c r="AA108" s="127" t="str">
        <f>TEXT(Y108,"###,###")</f>
        <v>2,261</v>
      </c>
      <c r="AB108" s="127"/>
      <c r="AC108" s="127">
        <f>Y108/($Y$4)*100</f>
        <v>21.578545523954954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1764</v>
      </c>
      <c r="Y109" s="127">
        <v>1844</v>
      </c>
      <c r="Z109" s="127"/>
      <c r="AA109" s="127" t="str">
        <f>TEXT(Y109,"###,###")</f>
        <v>1,844</v>
      </c>
      <c r="AB109" s="127"/>
      <c r="AC109" s="127">
        <f t="shared" ref="AC109:AC111" si="3">Y109/($Y$4)*100</f>
        <v>17.598778392823057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2278</v>
      </c>
      <c r="Y110" s="127">
        <v>2415</v>
      </c>
      <c r="Z110" s="127"/>
      <c r="AA110" s="127" t="str">
        <f>TEXT(Y110,"###,###")</f>
        <v>2,415</v>
      </c>
      <c r="AB110" s="127"/>
      <c r="AC110" s="127">
        <f t="shared" si="3"/>
        <v>23.048291658713495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2437</v>
      </c>
      <c r="Y111" s="127">
        <v>2539</v>
      </c>
      <c r="Z111" s="127"/>
      <c r="AA111" s="127" t="str">
        <f>TEXT(Y111,"###,###")</f>
        <v>2,539</v>
      </c>
      <c r="AB111" s="127"/>
      <c r="AC111" s="127">
        <f t="shared" si="3"/>
        <v>24.231723611376214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10119</v>
      </c>
      <c r="Y112" s="127">
        <v>10478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389</v>
      </c>
      <c r="U114" s="127">
        <v>406</v>
      </c>
      <c r="V114" s="127">
        <v>377</v>
      </c>
      <c r="W114" s="127">
        <v>443</v>
      </c>
      <c r="X114" s="127">
        <v>432</v>
      </c>
      <c r="Y114" s="127">
        <v>436</v>
      </c>
      <c r="Z114" s="127"/>
      <c r="AA114" s="127" t="str">
        <f>TEXT(Y114,"###,###")</f>
        <v>436</v>
      </c>
      <c r="AB114" s="127"/>
      <c r="AC114" s="127">
        <f>Y114/X114-1</f>
        <v>9.2592592592593004E-3</v>
      </c>
      <c r="AD114" s="127"/>
      <c r="AE114" s="127">
        <f>Y114/T114-1</f>
        <v>0.12082262210796912</v>
      </c>
      <c r="AF114" s="127"/>
    </row>
    <row r="115" spans="19:32" x14ac:dyDescent="0.25">
      <c r="S115" s="127" t="s">
        <v>104</v>
      </c>
      <c r="T115" s="127">
        <v>590</v>
      </c>
      <c r="U115" s="127">
        <v>590</v>
      </c>
      <c r="V115" s="127">
        <v>634</v>
      </c>
      <c r="W115" s="127">
        <v>628</v>
      </c>
      <c r="X115" s="127">
        <v>643</v>
      </c>
      <c r="Y115" s="127">
        <v>702</v>
      </c>
      <c r="Z115" s="127"/>
      <c r="AA115" s="127" t="str">
        <f>TEXT(Y115,"###,###")</f>
        <v>702</v>
      </c>
      <c r="AB115" s="127"/>
      <c r="AC115" s="127">
        <f>Y115/X115-1</f>
        <v>9.1757387247278333E-2</v>
      </c>
      <c r="AD115" s="127"/>
      <c r="AE115" s="127">
        <f>Y115/T115-1</f>
        <v>0.18983050847457617</v>
      </c>
      <c r="AF115" s="127"/>
    </row>
    <row r="116" spans="19:32" x14ac:dyDescent="0.25">
      <c r="S116" s="127" t="s">
        <v>56</v>
      </c>
      <c r="T116" s="127">
        <v>979</v>
      </c>
      <c r="U116" s="127">
        <v>996</v>
      </c>
      <c r="V116" s="127">
        <v>1011</v>
      </c>
      <c r="W116" s="127">
        <v>1071</v>
      </c>
      <c r="X116" s="127">
        <v>1075</v>
      </c>
      <c r="Y116" s="127">
        <v>1138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42.04</v>
      </c>
      <c r="V118" s="127">
        <v>43.13</v>
      </c>
      <c r="W118" s="127">
        <v>43.17</v>
      </c>
      <c r="X118" s="127">
        <v>43.37</v>
      </c>
      <c r="Y118" s="127">
        <v>45.49</v>
      </c>
      <c r="Z118" s="127"/>
      <c r="AA118" s="127" t="str">
        <f>TEXT(Y118,"##.0")</f>
        <v>45.5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5059</v>
      </c>
      <c r="V120" s="127">
        <v>5213</v>
      </c>
      <c r="W120" s="127">
        <v>5257</v>
      </c>
      <c r="X120" s="127">
        <v>5301</v>
      </c>
      <c r="Y120" s="127">
        <v>5493</v>
      </c>
      <c r="Z120" s="127"/>
      <c r="AA120" s="127" t="str">
        <f>TEXT(Y120,"###,###")</f>
        <v>5,493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1172</v>
      </c>
      <c r="V121" s="127">
        <v>1157</v>
      </c>
      <c r="W121" s="127">
        <v>1098</v>
      </c>
      <c r="X121" s="127">
        <v>1091</v>
      </c>
      <c r="Y121" s="127">
        <v>1144</v>
      </c>
      <c r="Z121" s="127"/>
      <c r="AA121" s="127" t="str">
        <f t="shared" ref="AA121:AA128" si="4">TEXT(Y121,"###,###")</f>
        <v>1,144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771</v>
      </c>
      <c r="V122" s="127">
        <v>775</v>
      </c>
      <c r="W122" s="127">
        <v>766</v>
      </c>
      <c r="X122" s="127">
        <v>786</v>
      </c>
      <c r="Y122" s="127">
        <v>803</v>
      </c>
      <c r="Z122" s="127"/>
      <c r="AA122" s="127" t="str">
        <f t="shared" si="4"/>
        <v>803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5830</v>
      </c>
      <c r="V124" s="127">
        <v>5988</v>
      </c>
      <c r="W124" s="127">
        <v>6023</v>
      </c>
      <c r="X124" s="127">
        <v>6087</v>
      </c>
      <c r="Y124" s="127">
        <v>6296</v>
      </c>
      <c r="Z124" s="127"/>
      <c r="AA124" s="127" t="str">
        <f t="shared" si="4"/>
        <v>6,296</v>
      </c>
      <c r="AB124" s="127"/>
      <c r="AC124" s="127">
        <f>Y124/$Y$7*100</f>
        <v>84.623655913978496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1943</v>
      </c>
      <c r="V125" s="127">
        <v>1932</v>
      </c>
      <c r="W125" s="127">
        <v>1864</v>
      </c>
      <c r="X125" s="127">
        <v>1877</v>
      </c>
      <c r="Y125" s="127">
        <v>1947</v>
      </c>
      <c r="Z125" s="127"/>
      <c r="AA125" s="127" t="str">
        <f t="shared" si="4"/>
        <v>1,947</v>
      </c>
      <c r="AB125" s="127"/>
      <c r="AC125" s="127">
        <f>Y125/$Y$7*100</f>
        <v>26.16935483870968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3749</v>
      </c>
      <c r="V127" s="127">
        <v>3800</v>
      </c>
      <c r="W127" s="127">
        <v>3794</v>
      </c>
      <c r="X127" s="127">
        <v>3797</v>
      </c>
      <c r="Y127" s="127">
        <v>3902</v>
      </c>
      <c r="Z127" s="127"/>
      <c r="AA127" s="127" t="str">
        <f t="shared" si="4"/>
        <v>3,902</v>
      </c>
      <c r="AB127" s="127"/>
      <c r="AC127" s="127">
        <f>Y127/$Y$7*100</f>
        <v>52.446236559139777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3257</v>
      </c>
      <c r="V128" s="127">
        <v>3345</v>
      </c>
      <c r="W128" s="127">
        <v>3331</v>
      </c>
      <c r="X128" s="127">
        <v>3375</v>
      </c>
      <c r="Y128" s="127">
        <v>3538</v>
      </c>
      <c r="Z128" s="127"/>
      <c r="AA128" s="127" t="str">
        <f t="shared" si="4"/>
        <v>3,538</v>
      </c>
      <c r="AB128" s="127"/>
      <c r="AC128" s="127">
        <f>Y128/$Y$7*100</f>
        <v>47.553763440860216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1895D64E-E3B7-47B1-A3EE-78227D0670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B9C21246-ECD9-4F8C-A68D-65D7DB2B1F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8DC15E1A-9590-46F6-AAFD-9F9378FF37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529FDB1D-18E4-4211-AEAC-5DF1A48393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Nillumbik</v>
      </c>
      <c r="T1" s="127"/>
      <c r="U1" s="127"/>
      <c r="V1" s="127"/>
      <c r="W1" s="127"/>
      <c r="X1" s="127"/>
      <c r="Y1" s="127" t="str">
        <f>Y3</f>
        <v>8.57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168</v>
      </c>
      <c r="V3" s="127"/>
      <c r="W3" s="127"/>
      <c r="X3" s="127"/>
      <c r="Y3" s="127" t="s">
        <v>267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8.57'!$Y$3&amp;" "&amp;'Table 8.57'!$U$3&amp;", "&amp;'State data for spotlight'!$C$3&amp;", "&amp;'Table 8.57'!$Y$2</f>
        <v>Table 8.57 Nillumbik,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51362</v>
      </c>
      <c r="U4" s="129">
        <v>51026</v>
      </c>
      <c r="V4" s="129">
        <v>50819</v>
      </c>
      <c r="W4" s="129">
        <v>51554</v>
      </c>
      <c r="X4" s="129">
        <v>51191</v>
      </c>
      <c r="Y4" s="129">
        <v>52118</v>
      </c>
      <c r="Z4" s="127"/>
      <c r="AA4" s="127" t="str">
        <f>TEXT(Y4,"###,###")</f>
        <v>52,118</v>
      </c>
      <c r="AB4" s="127"/>
      <c r="AC4" s="127">
        <f t="shared" ref="AC4:AC9" si="0">Y4/X4-1</f>
        <v>1.810865191146882E-2</v>
      </c>
      <c r="AD4" s="127"/>
      <c r="AE4" s="127">
        <f>Y4/T4-1</f>
        <v>1.4719052996378545E-2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25178</v>
      </c>
      <c r="U5" s="129">
        <v>25103</v>
      </c>
      <c r="V5" s="129">
        <v>24973</v>
      </c>
      <c r="W5" s="129">
        <v>25140</v>
      </c>
      <c r="X5" s="129">
        <v>24966</v>
      </c>
      <c r="Y5" s="129">
        <v>25482</v>
      </c>
      <c r="Z5" s="127"/>
      <c r="AA5" s="127" t="str">
        <f>TEXT(Y5,"###,###")</f>
        <v>25,482</v>
      </c>
      <c r="AB5" s="127"/>
      <c r="AC5" s="127">
        <f t="shared" si="0"/>
        <v>2.0668108627733828E-2</v>
      </c>
      <c r="AD5" s="127"/>
      <c r="AE5" s="127">
        <f t="shared" ref="AE5:AE9" si="1">Y5/T5-1</f>
        <v>1.2074032885852626E-2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26184</v>
      </c>
      <c r="U6" s="129">
        <v>25923</v>
      </c>
      <c r="V6" s="129">
        <v>25846</v>
      </c>
      <c r="W6" s="129">
        <v>26414</v>
      </c>
      <c r="X6" s="129">
        <v>26225</v>
      </c>
      <c r="Y6" s="129">
        <v>26636</v>
      </c>
      <c r="Z6" s="127"/>
      <c r="AA6" s="127" t="str">
        <f>TEXT(Y6,"###,###")</f>
        <v>26,636</v>
      </c>
      <c r="AB6" s="127"/>
      <c r="AC6" s="127">
        <f t="shared" si="0"/>
        <v>1.5672068636797043E-2</v>
      </c>
      <c r="AD6" s="127"/>
      <c r="AE6" s="127">
        <f t="shared" si="1"/>
        <v>1.7262450351359648E-2</v>
      </c>
      <c r="AF6" s="127"/>
    </row>
    <row r="7" spans="1:32" ht="16.5" customHeight="1" thickBot="1" x14ac:dyDescent="0.3">
      <c r="A7" s="46" t="str">
        <f>"QUICK STATS for "&amp;'Table 8.57'!Y2&amp;"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37675</v>
      </c>
      <c r="U7" s="129">
        <v>37497</v>
      </c>
      <c r="V7" s="129">
        <v>37448</v>
      </c>
      <c r="W7" s="129">
        <v>37478</v>
      </c>
      <c r="X7" s="129">
        <v>37585</v>
      </c>
      <c r="Y7" s="129">
        <v>37844</v>
      </c>
      <c r="Z7" s="127"/>
      <c r="AA7" s="127" t="str">
        <f>TEXT(Y7,"###,###")</f>
        <v>37,844</v>
      </c>
      <c r="AB7" s="127"/>
      <c r="AC7" s="127">
        <f t="shared" si="0"/>
        <v>6.8910469602234681E-3</v>
      </c>
      <c r="AD7" s="127"/>
      <c r="AE7" s="127">
        <f t="shared" si="1"/>
        <v>4.4857332448573484E-3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52,118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8.57'!AA7</f>
        <v>37,844</v>
      </c>
      <c r="P8" s="51"/>
      <c r="S8" s="127" t="s">
        <v>96</v>
      </c>
      <c r="T8" s="127">
        <v>38537</v>
      </c>
      <c r="U8" s="127">
        <v>39237.5</v>
      </c>
      <c r="V8" s="127">
        <v>40143.760000000002</v>
      </c>
      <c r="W8" s="127">
        <v>42172</v>
      </c>
      <c r="X8" s="127">
        <v>44163.5</v>
      </c>
      <c r="Y8" s="127">
        <v>45100</v>
      </c>
      <c r="Z8" s="127"/>
      <c r="AA8" s="127" t="str">
        <f>TEXT(Y8,"$###,###")</f>
        <v>$45,100</v>
      </c>
      <c r="AB8" s="127"/>
      <c r="AC8" s="127">
        <f t="shared" si="0"/>
        <v>2.1205293964472904E-2</v>
      </c>
      <c r="AD8" s="127"/>
      <c r="AE8" s="127">
        <f t="shared" si="1"/>
        <v>0.17030386381918672</v>
      </c>
      <c r="AF8" s="127"/>
    </row>
    <row r="9" spans="1:32" x14ac:dyDescent="0.25">
      <c r="A9" s="55" t="s">
        <v>17</v>
      </c>
      <c r="B9" s="56"/>
      <c r="C9" s="57"/>
      <c r="D9" s="58">
        <f>'Table 8.57'!AC104</f>
        <v>72.520050654284503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50.687030969242151</v>
      </c>
      <c r="P9" s="59" t="s">
        <v>97</v>
      </c>
      <c r="S9" s="127" t="s">
        <v>9</v>
      </c>
      <c r="T9" s="127">
        <v>2133683484</v>
      </c>
      <c r="U9" s="127">
        <v>2172949965</v>
      </c>
      <c r="V9" s="127">
        <v>2217567731</v>
      </c>
      <c r="W9" s="127">
        <v>2280024076</v>
      </c>
      <c r="X9" s="127">
        <v>2391914832</v>
      </c>
      <c r="Y9" s="127">
        <v>2479661629</v>
      </c>
      <c r="Z9" s="127"/>
      <c r="AA9" s="127" t="str">
        <f>TEXT(Y9/1000000,"$#,###.0")&amp;" mil"</f>
        <v>$2,479.7 mil</v>
      </c>
      <c r="AB9" s="127"/>
      <c r="AC9" s="127">
        <f t="shared" si="0"/>
        <v>3.6684749735269806E-2</v>
      </c>
      <c r="AD9" s="127"/>
      <c r="AE9" s="127">
        <f t="shared" si="1"/>
        <v>0.16215064117729283</v>
      </c>
      <c r="AF9" s="127"/>
    </row>
    <row r="10" spans="1:32" x14ac:dyDescent="0.25">
      <c r="A10" s="55" t="s">
        <v>20</v>
      </c>
      <c r="B10" s="56"/>
      <c r="C10" s="57"/>
      <c r="D10" s="58">
        <f>'Table 8.57'!AC105</f>
        <v>19.854944548908247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49.312969030757849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92.585350385794314</v>
      </c>
      <c r="P11" s="59" t="s">
        <v>97</v>
      </c>
      <c r="S11" s="127" t="s">
        <v>32</v>
      </c>
      <c r="T11" s="129">
        <v>45599</v>
      </c>
      <c r="U11" s="129">
        <v>45404</v>
      </c>
      <c r="V11" s="129">
        <v>45224</v>
      </c>
      <c r="W11" s="129">
        <v>46126</v>
      </c>
      <c r="X11" s="129">
        <v>45723</v>
      </c>
      <c r="Y11" s="129">
        <v>46552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8.57'!AC108</f>
        <v>17.130358033692776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14.707747595391607</v>
      </c>
      <c r="P12" s="59" t="s">
        <v>97</v>
      </c>
      <c r="S12" s="127" t="s">
        <v>33</v>
      </c>
      <c r="T12" s="129">
        <v>5761</v>
      </c>
      <c r="U12" s="129">
        <v>5622</v>
      </c>
      <c r="V12" s="129">
        <v>5596</v>
      </c>
      <c r="W12" s="129">
        <v>5425</v>
      </c>
      <c r="X12" s="129">
        <v>5465</v>
      </c>
      <c r="Y12" s="129">
        <v>5566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8.57'!AC109</f>
        <v>14.762653977512569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8.57'!AA118</f>
        <v>42.7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8.57'!AC110</f>
        <v>20.499635442649371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15.26794207800444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8.57'!AC111</f>
        <v>39.982347749338047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84.732057921995562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322</v>
      </c>
      <c r="Z15" s="127"/>
      <c r="AA15" s="130">
        <f t="shared" ref="AA15:AA34" si="2">IF(Y15="np",0,Y15/$Y$34)</f>
        <v>6.1782877316857903E-3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60</v>
      </c>
      <c r="Z16" s="127"/>
      <c r="AA16" s="130">
        <f t="shared" si="2"/>
        <v>1.151233738823439E-3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2618</v>
      </c>
      <c r="Z17" s="127"/>
      <c r="AA17" s="130">
        <f t="shared" si="2"/>
        <v>5.0232165470662726E-2</v>
      </c>
      <c r="AB17" s="127"/>
      <c r="AC17" s="127"/>
      <c r="AD17" s="127"/>
      <c r="AE17" s="127"/>
      <c r="AF17" s="127"/>
    </row>
    <row r="18" spans="1:32" x14ac:dyDescent="0.25">
      <c r="A18" s="85" t="str">
        <f>'Table 8.57'!$S$1&amp;" ("&amp;'Table 8.57'!$T$2&amp;" to "&amp;'Table 8.57'!$Y$2&amp;")"</f>
        <v>Nillumbik (2011-12 to 2016-17)</v>
      </c>
      <c r="B18" s="85"/>
      <c r="C18" s="85"/>
      <c r="D18" s="85"/>
      <c r="E18" s="85"/>
      <c r="F18" s="85"/>
      <c r="G18" s="85" t="str">
        <f>'Table 8.57'!$S$1&amp;" ("&amp;'Table 8.57'!$T$2&amp;" to "&amp;'Table 8.57'!$Y$2&amp;")"</f>
        <v>Nillumbik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315</v>
      </c>
      <c r="Z18" s="127"/>
      <c r="AA18" s="130">
        <f t="shared" si="2"/>
        <v>6.0439771288230554E-3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4837</v>
      </c>
      <c r="Z19" s="127"/>
      <c r="AA19" s="130">
        <f t="shared" si="2"/>
        <v>9.2808626578149589E-2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2284</v>
      </c>
      <c r="Z20" s="127"/>
      <c r="AA20" s="130">
        <f t="shared" si="2"/>
        <v>4.3823630991212247E-2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4252</v>
      </c>
      <c r="Z21" s="127"/>
      <c r="AA21" s="130">
        <f t="shared" si="2"/>
        <v>8.1584097624621058E-2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2328</v>
      </c>
      <c r="Z22" s="127"/>
      <c r="AA22" s="130">
        <f t="shared" si="2"/>
        <v>4.4667869066349439E-2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1293</v>
      </c>
      <c r="Z23" s="127"/>
      <c r="AA23" s="130">
        <f t="shared" si="2"/>
        <v>2.4809087071645114E-2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958</v>
      </c>
      <c r="Z24" s="127"/>
      <c r="AA24" s="130">
        <f t="shared" si="2"/>
        <v>1.8381365363214244E-2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2181</v>
      </c>
      <c r="Z25" s="127"/>
      <c r="AA25" s="130">
        <f t="shared" si="2"/>
        <v>4.1847346406232014E-2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924</v>
      </c>
      <c r="Z26" s="127"/>
      <c r="AA26" s="130">
        <f t="shared" si="2"/>
        <v>1.7728999577880964E-2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4395</v>
      </c>
      <c r="Z27" s="127"/>
      <c r="AA27" s="130">
        <f t="shared" si="2"/>
        <v>8.432787136881692E-2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3169</v>
      </c>
      <c r="Z28" s="127"/>
      <c r="AA28" s="130">
        <f t="shared" si="2"/>
        <v>6.0804328638857978E-2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2978</v>
      </c>
      <c r="Z29" s="127"/>
      <c r="AA29" s="130">
        <f t="shared" si="2"/>
        <v>5.7139567903603361E-2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6008</v>
      </c>
      <c r="Z30" s="127"/>
      <c r="AA30" s="130">
        <f t="shared" si="2"/>
        <v>0.11527687171418703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8.57'!Y2&amp;")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5833</v>
      </c>
      <c r="Z31" s="127"/>
      <c r="AA31" s="130">
        <f t="shared" si="2"/>
        <v>0.11191910664261867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1545</v>
      </c>
      <c r="Z32" s="127"/>
      <c r="AA32" s="130">
        <f t="shared" si="2"/>
        <v>2.9644268774703556E-2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1679</v>
      </c>
      <c r="Z33" s="127"/>
      <c r="AA33" s="130">
        <f t="shared" si="2"/>
        <v>3.2215357458075904E-2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52118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32206</v>
      </c>
      <c r="U37" s="127">
        <v>31859</v>
      </c>
      <c r="V37" s="127">
        <v>31917</v>
      </c>
      <c r="W37" s="127">
        <v>31919</v>
      </c>
      <c r="X37" s="127">
        <v>32235</v>
      </c>
      <c r="Y37" s="127">
        <v>32066</v>
      </c>
      <c r="Z37" s="127"/>
      <c r="AA37" s="127" t="str">
        <f>TEXT(Y37,"###,###")</f>
        <v>32,066</v>
      </c>
      <c r="AB37" s="127"/>
      <c r="AC37" s="127">
        <f>Y37/X37-1</f>
        <v>-5.242748565224109E-3</v>
      </c>
      <c r="AD37" s="127"/>
      <c r="AE37" s="127">
        <f>Y37/T37-1</f>
        <v>-4.3470160839594874E-3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5470</v>
      </c>
      <c r="U38" s="127">
        <v>5636</v>
      </c>
      <c r="V38" s="127">
        <v>5530</v>
      </c>
      <c r="W38" s="127">
        <v>5556</v>
      </c>
      <c r="X38" s="127">
        <v>5350</v>
      </c>
      <c r="Y38" s="127">
        <v>5778</v>
      </c>
      <c r="Z38" s="127"/>
      <c r="AA38" s="127" t="str">
        <f>TEXT(Y38,"###,###")</f>
        <v>5,778</v>
      </c>
      <c r="AB38" s="127"/>
      <c r="AC38" s="127">
        <f>Y38/X38-1</f>
        <v>8.0000000000000071E-2</v>
      </c>
      <c r="AD38" s="127"/>
      <c r="AE38" s="127">
        <f>Y38/T38-1</f>
        <v>5.6307129798903066E-2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37676</v>
      </c>
      <c r="U40" s="127">
        <v>37495</v>
      </c>
      <c r="V40" s="127">
        <v>37447</v>
      </c>
      <c r="W40" s="127">
        <v>37475</v>
      </c>
      <c r="X40" s="127">
        <v>37585</v>
      </c>
      <c r="Y40" s="127">
        <v>37844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84.732057921995562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15.26794207800444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15</v>
      </c>
      <c r="Y44" s="129">
        <v>18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443</v>
      </c>
      <c r="Y45" s="129">
        <v>443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1601</v>
      </c>
      <c r="Y46" s="129">
        <v>1708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2464</v>
      </c>
      <c r="Y47" s="129">
        <v>2525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2374</v>
      </c>
      <c r="Y48" s="129">
        <v>2463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8.57'!S1&amp;" ("&amp;'Table 8.57'!Y2&amp;") *"</f>
        <v>Number of jobs by age and sex of job holders in Nillumbik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1916</v>
      </c>
      <c r="Y49" s="129">
        <v>1992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2001</v>
      </c>
      <c r="Y50" s="129">
        <v>2101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2566</v>
      </c>
      <c r="Y51" s="129">
        <v>2541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2842</v>
      </c>
      <c r="Y52" s="129">
        <v>2905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2682</v>
      </c>
      <c r="Y53" s="129">
        <v>2636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2584</v>
      </c>
      <c r="Y54" s="129">
        <v>2570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1893</v>
      </c>
      <c r="Y55" s="129">
        <v>1916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1010</v>
      </c>
      <c r="Y56" s="129">
        <v>1015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356</v>
      </c>
      <c r="Y57" s="129">
        <v>411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115</v>
      </c>
      <c r="Y58" s="129">
        <v>147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64</v>
      </c>
      <c r="Y59" s="129">
        <v>61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37</v>
      </c>
      <c r="Y60" s="129">
        <v>28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24966</v>
      </c>
      <c r="Y61" s="129">
        <v>25482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14</v>
      </c>
      <c r="Y63" s="129">
        <v>10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8.57'!S1&amp;" ("&amp;'Table 8.57'!Y2&amp;") *"</f>
        <v>Number of employed persons per occupation of main job by sex in Nillumbik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528</v>
      </c>
      <c r="Y64" s="129">
        <v>539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1678</v>
      </c>
      <c r="Y65" s="129">
        <v>1769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2829</v>
      </c>
      <c r="Y66" s="129">
        <v>2813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2360</v>
      </c>
      <c r="Y67" s="129">
        <v>2524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1922</v>
      </c>
      <c r="Y68" s="129">
        <v>2017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2196</v>
      </c>
      <c r="Y69" s="129">
        <v>2238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2930</v>
      </c>
      <c r="Y70" s="129">
        <v>2833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3078</v>
      </c>
      <c r="Y71" s="129">
        <v>3137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3077</v>
      </c>
      <c r="Y72" s="129">
        <v>3052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2654</v>
      </c>
      <c r="Y73" s="129">
        <v>2621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1758</v>
      </c>
      <c r="Y74" s="129">
        <v>1848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748</v>
      </c>
      <c r="Y75" s="129">
        <v>754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268</v>
      </c>
      <c r="Y76" s="129">
        <v>301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96</v>
      </c>
      <c r="Y77" s="129">
        <v>91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44</v>
      </c>
      <c r="Y78" s="129">
        <v>40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51</v>
      </c>
      <c r="Y79" s="129">
        <v>49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26225</v>
      </c>
      <c r="Y80" s="129">
        <v>26636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8.57'!S1</f>
        <v>Nillumbik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3321</v>
      </c>
      <c r="Y83" s="129">
        <v>3397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3577</v>
      </c>
      <c r="Y84" s="129">
        <v>3620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8.57'!AA4</f>
        <v>52,118</v>
      </c>
      <c r="D85" s="99">
        <f>'Table 8.57'!AC4</f>
        <v>1.810865191146882E-2</v>
      </c>
      <c r="E85" s="100">
        <f>'Table 8.57'!AC4</f>
        <v>1.810865191146882E-2</v>
      </c>
      <c r="F85" s="99">
        <f>'Table 8.57'!AE4</f>
        <v>1.4719052996378545E-2</v>
      </c>
      <c r="G85" s="100">
        <f>'Table 8.57'!AE4</f>
        <v>1.4719052996378545E-2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3372</v>
      </c>
      <c r="Y85" s="129">
        <v>3420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8.57'!AA5</f>
        <v>25,482</v>
      </c>
      <c r="D86" s="99">
        <f>'Table 8.57'!AC5</f>
        <v>2.0668108627733828E-2</v>
      </c>
      <c r="E86" s="100">
        <f>'Table 8.57'!AC5</f>
        <v>2.0668108627733828E-2</v>
      </c>
      <c r="F86" s="99">
        <f>'Table 8.57'!AE5</f>
        <v>1.2074032885852626E-2</v>
      </c>
      <c r="G86" s="100">
        <f>'Table 8.57'!AE5</f>
        <v>1.2074032885852626E-2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961</v>
      </c>
      <c r="Y86" s="129">
        <v>987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8.57'!AA6</f>
        <v>26,636</v>
      </c>
      <c r="D87" s="99">
        <f>'Table 8.57'!AC6</f>
        <v>1.5672068636797043E-2</v>
      </c>
      <c r="E87" s="100">
        <f>'Table 8.57'!AC6</f>
        <v>1.5672068636797043E-2</v>
      </c>
      <c r="F87" s="99">
        <f>'Table 8.57'!AE6</f>
        <v>1.7262450351359648E-2</v>
      </c>
      <c r="G87" s="100">
        <f>'Table 8.57'!AE6</f>
        <v>1.7262450351359648E-2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1204</v>
      </c>
      <c r="Y87" s="129">
        <v>1198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8.57'!AA7</f>
        <v>37,844</v>
      </c>
      <c r="D88" s="99">
        <f>'Table 8.57'!AC7</f>
        <v>6.8910469602234681E-3</v>
      </c>
      <c r="E88" s="100">
        <f>'Table 8.57'!AC7</f>
        <v>6.8910469602234681E-3</v>
      </c>
      <c r="F88" s="99">
        <f>'Table 8.57'!AE7</f>
        <v>4.4857332448573484E-3</v>
      </c>
      <c r="G88" s="100">
        <f>'Table 8.57'!AE7</f>
        <v>4.4857332448573484E-3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998</v>
      </c>
      <c r="Y88" s="129">
        <v>1019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8.57'!AA37</f>
        <v>32,066</v>
      </c>
      <c r="D89" s="99">
        <f>'Table 8.57'!AC37</f>
        <v>-5.242748565224109E-3</v>
      </c>
      <c r="E89" s="100">
        <f>'Table 8.57'!AC37</f>
        <v>-5.242748565224109E-3</v>
      </c>
      <c r="F89" s="99">
        <f>'Table 8.57'!AE37</f>
        <v>-4.3470160839594874E-3</v>
      </c>
      <c r="G89" s="100">
        <f>'Table 8.57'!AE37</f>
        <v>-4.3470160839594874E-3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732</v>
      </c>
      <c r="Y89" s="129">
        <v>734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8.57'!AA38</f>
        <v>5,778</v>
      </c>
      <c r="D90" s="99">
        <f>'Table 8.57'!AC38</f>
        <v>8.0000000000000071E-2</v>
      </c>
      <c r="E90" s="100">
        <f>'Table 8.57'!AC38</f>
        <v>8.0000000000000071E-2</v>
      </c>
      <c r="F90" s="99">
        <f>'Table 8.57'!AE38</f>
        <v>5.6307129798903066E-2</v>
      </c>
      <c r="G90" s="100">
        <f>'Table 8.57'!AE38</f>
        <v>5.6307129798903066E-2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1018</v>
      </c>
      <c r="Y90" s="129">
        <v>1047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8.57'!AA114</f>
        <v>2,265</v>
      </c>
      <c r="D91" s="99">
        <f>'Table 8.57'!AC114</f>
        <v>9.5791001451378754E-2</v>
      </c>
      <c r="E91" s="100">
        <f>'Table 8.57'!AC114</f>
        <v>9.5791001451378754E-2</v>
      </c>
      <c r="F91" s="99">
        <f>'Table 8.57'!AE114</f>
        <v>0.13990941117262201</v>
      </c>
      <c r="G91" s="100">
        <f>'Table 8.57'!AE114</f>
        <v>0.13990941117262201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19054</v>
      </c>
      <c r="Y91" s="129">
        <v>19182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8.57'!AA115</f>
        <v>3,513</v>
      </c>
      <c r="D92" s="99">
        <f>'Table 8.57'!AC115</f>
        <v>6.8755704289625852E-2</v>
      </c>
      <c r="E92" s="100">
        <f>'Table 8.57'!AC115</f>
        <v>6.8755704289625852E-2</v>
      </c>
      <c r="F92" s="99">
        <f>'Table 8.57'!AE115</f>
        <v>9.7729232538086297E-3</v>
      </c>
      <c r="G92" s="100">
        <f>'Table 8.57'!AE115</f>
        <v>9.7729232538086297E-3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8.57'!AA8</f>
        <v>$45,100</v>
      </c>
      <c r="D93" s="99">
        <f>'Table 8.57'!AC8</f>
        <v>2.1205293964472904E-2</v>
      </c>
      <c r="E93" s="100">
        <f>'Table 8.57'!AC8</f>
        <v>2.1205293964472904E-2</v>
      </c>
      <c r="F93" s="99">
        <f>'Table 8.57'!AE8</f>
        <v>0.17030386381918672</v>
      </c>
      <c r="G93" s="100">
        <f>'Table 8.57'!AE8</f>
        <v>0.17030386381918672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1640</v>
      </c>
      <c r="Y93" s="129">
        <v>1772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8.57'!AA9</f>
        <v>$2,479.7 mil</v>
      </c>
      <c r="D94" s="99">
        <f>'Table 8.57'!AC9</f>
        <v>3.6684749735269806E-2</v>
      </c>
      <c r="E94" s="100">
        <f>'Table 8.57'!AC9</f>
        <v>3.6684749735269806E-2</v>
      </c>
      <c r="F94" s="99">
        <f>'Table 8.57'!AE9</f>
        <v>0.16215064117729283</v>
      </c>
      <c r="G94" s="100">
        <f>'Table 8.57'!AE9</f>
        <v>0.16215064117729283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4851</v>
      </c>
      <c r="Y94" s="129">
        <v>4923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534</v>
      </c>
      <c r="Y95" s="129">
        <v>534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1983</v>
      </c>
      <c r="Y96" s="129">
        <v>2060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4055</v>
      </c>
      <c r="Y97" s="129">
        <v>4101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1678</v>
      </c>
      <c r="Y98" s="129">
        <v>1691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73</v>
      </c>
      <c r="Y99" s="129">
        <v>64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309</v>
      </c>
      <c r="Y100" s="129">
        <v>342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18531</v>
      </c>
      <c r="Y101" s="129">
        <v>18662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35471</v>
      </c>
      <c r="Y104" s="127">
        <v>37796</v>
      </c>
      <c r="Z104" s="127"/>
      <c r="AA104" s="127" t="str">
        <f>TEXT(Y104,"###,###")</f>
        <v>37,796</v>
      </c>
      <c r="AB104" s="127"/>
      <c r="AC104" s="127">
        <f>Y104/($Y$4)*100</f>
        <v>72.520050654284503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10855</v>
      </c>
      <c r="Y105" s="127">
        <v>10348</v>
      </c>
      <c r="Z105" s="127"/>
      <c r="AA105" s="127" t="str">
        <f>TEXT(Y105,"###,###")</f>
        <v>10,348</v>
      </c>
      <c r="AB105" s="127"/>
      <c r="AC105" s="127">
        <f>Y105/($Y$4)*100</f>
        <v>19.854944548908247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46326</v>
      </c>
      <c r="Y106" s="127">
        <v>48144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8112</v>
      </c>
      <c r="Y108" s="127">
        <v>8928</v>
      </c>
      <c r="Z108" s="127"/>
      <c r="AA108" s="127" t="str">
        <f>TEXT(Y108,"###,###")</f>
        <v>8,928</v>
      </c>
      <c r="AB108" s="127"/>
      <c r="AC108" s="127">
        <f>Y108/($Y$4)*100</f>
        <v>17.130358033692776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7368</v>
      </c>
      <c r="Y109" s="127">
        <v>7694</v>
      </c>
      <c r="Z109" s="127"/>
      <c r="AA109" s="127" t="str">
        <f>TEXT(Y109,"###,###")</f>
        <v>7,694</v>
      </c>
      <c r="AB109" s="127"/>
      <c r="AC109" s="127">
        <f t="shared" ref="AC109:AC111" si="3">Y109/($Y$4)*100</f>
        <v>14.762653977512569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10470</v>
      </c>
      <c r="Y110" s="127">
        <v>10684</v>
      </c>
      <c r="Z110" s="127"/>
      <c r="AA110" s="127" t="str">
        <f>TEXT(Y110,"###,###")</f>
        <v>10,684</v>
      </c>
      <c r="AB110" s="127"/>
      <c r="AC110" s="127">
        <f t="shared" si="3"/>
        <v>20.499635442649371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20379</v>
      </c>
      <c r="Y111" s="127">
        <v>20838</v>
      </c>
      <c r="Z111" s="127"/>
      <c r="AA111" s="127" t="str">
        <f>TEXT(Y111,"###,###")</f>
        <v>20,838</v>
      </c>
      <c r="AB111" s="127"/>
      <c r="AC111" s="127">
        <f t="shared" si="3"/>
        <v>39.982347749338047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51191</v>
      </c>
      <c r="Y112" s="127">
        <v>52118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1987</v>
      </c>
      <c r="U114" s="127">
        <v>2184</v>
      </c>
      <c r="V114" s="127">
        <v>2099</v>
      </c>
      <c r="W114" s="127">
        <v>2117</v>
      </c>
      <c r="X114" s="127">
        <v>2067</v>
      </c>
      <c r="Y114" s="127">
        <v>2265</v>
      </c>
      <c r="Z114" s="127"/>
      <c r="AA114" s="127" t="str">
        <f>TEXT(Y114,"###,###")</f>
        <v>2,265</v>
      </c>
      <c r="AB114" s="127"/>
      <c r="AC114" s="127">
        <f>Y114/X114-1</f>
        <v>9.5791001451378754E-2</v>
      </c>
      <c r="AD114" s="127"/>
      <c r="AE114" s="127">
        <f>Y114/T114-1</f>
        <v>0.13990941117262201</v>
      </c>
      <c r="AF114" s="127"/>
    </row>
    <row r="115" spans="19:32" x14ac:dyDescent="0.25">
      <c r="S115" s="127" t="s">
        <v>104</v>
      </c>
      <c r="T115" s="127">
        <v>3479</v>
      </c>
      <c r="U115" s="127">
        <v>3450</v>
      </c>
      <c r="V115" s="127">
        <v>3430</v>
      </c>
      <c r="W115" s="127">
        <v>3443</v>
      </c>
      <c r="X115" s="127">
        <v>3287</v>
      </c>
      <c r="Y115" s="127">
        <v>3513</v>
      </c>
      <c r="Z115" s="127"/>
      <c r="AA115" s="127" t="str">
        <f>TEXT(Y115,"###,###")</f>
        <v>3,513</v>
      </c>
      <c r="AB115" s="127"/>
      <c r="AC115" s="127">
        <f>Y115/X115-1</f>
        <v>6.8755704289625852E-2</v>
      </c>
      <c r="AD115" s="127"/>
      <c r="AE115" s="127">
        <f>Y115/T115-1</f>
        <v>9.7729232538086297E-3</v>
      </c>
      <c r="AF115" s="127"/>
    </row>
    <row r="116" spans="19:32" x14ac:dyDescent="0.25">
      <c r="S116" s="127" t="s">
        <v>56</v>
      </c>
      <c r="T116" s="127">
        <v>5466</v>
      </c>
      <c r="U116" s="127">
        <v>5634</v>
      </c>
      <c r="V116" s="127">
        <v>5529</v>
      </c>
      <c r="W116" s="127">
        <v>5560</v>
      </c>
      <c r="X116" s="127">
        <v>5354</v>
      </c>
      <c r="Y116" s="127">
        <v>5778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39.17</v>
      </c>
      <c r="V118" s="127">
        <v>43.38</v>
      </c>
      <c r="W118" s="127">
        <v>42.46</v>
      </c>
      <c r="X118" s="127">
        <v>41.74</v>
      </c>
      <c r="Y118" s="127">
        <v>42.74</v>
      </c>
      <c r="Z118" s="127"/>
      <c r="AA118" s="127" t="str">
        <f>TEXT(Y118,"##.0")</f>
        <v>42.7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31880</v>
      </c>
      <c r="V120" s="127">
        <v>31853</v>
      </c>
      <c r="W120" s="127">
        <v>32050</v>
      </c>
      <c r="X120" s="127">
        <v>32117</v>
      </c>
      <c r="Y120" s="127">
        <v>32278</v>
      </c>
      <c r="Z120" s="127"/>
      <c r="AA120" s="127" t="str">
        <f>TEXT(Y120,"###,###")</f>
        <v>32,278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2897</v>
      </c>
      <c r="V121" s="127">
        <v>2871</v>
      </c>
      <c r="W121" s="127">
        <v>2776</v>
      </c>
      <c r="X121" s="127">
        <v>2795</v>
      </c>
      <c r="Y121" s="127">
        <v>2806</v>
      </c>
      <c r="Z121" s="127"/>
      <c r="AA121" s="127" t="str">
        <f t="shared" ref="AA121:AA128" si="4">TEXT(Y121,"###,###")</f>
        <v>2,806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2725</v>
      </c>
      <c r="V122" s="127">
        <v>2725</v>
      </c>
      <c r="W122" s="127">
        <v>2653</v>
      </c>
      <c r="X122" s="127">
        <v>2672</v>
      </c>
      <c r="Y122" s="127">
        <v>2760</v>
      </c>
      <c r="Z122" s="127"/>
      <c r="AA122" s="127" t="str">
        <f t="shared" si="4"/>
        <v>2,760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34605</v>
      </c>
      <c r="V124" s="127">
        <v>34578</v>
      </c>
      <c r="W124" s="127">
        <v>34703</v>
      </c>
      <c r="X124" s="127">
        <v>34789</v>
      </c>
      <c r="Y124" s="127">
        <v>35038</v>
      </c>
      <c r="Z124" s="127"/>
      <c r="AA124" s="127" t="str">
        <f t="shared" si="4"/>
        <v>35,038</v>
      </c>
      <c r="AB124" s="127"/>
      <c r="AC124" s="127">
        <f>Y124/$Y$7*100</f>
        <v>92.585350385794314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5622</v>
      </c>
      <c r="V125" s="127">
        <v>5596</v>
      </c>
      <c r="W125" s="127">
        <v>5429</v>
      </c>
      <c r="X125" s="127">
        <v>5467</v>
      </c>
      <c r="Y125" s="127">
        <v>5566</v>
      </c>
      <c r="Z125" s="127"/>
      <c r="AA125" s="127" t="str">
        <f t="shared" si="4"/>
        <v>5,566</v>
      </c>
      <c r="AB125" s="127"/>
      <c r="AC125" s="127">
        <f>Y125/$Y$7*100</f>
        <v>14.707747595391607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19135</v>
      </c>
      <c r="V127" s="127">
        <v>19097</v>
      </c>
      <c r="W127" s="127">
        <v>19006</v>
      </c>
      <c r="X127" s="127">
        <v>19054</v>
      </c>
      <c r="Y127" s="127">
        <v>19182</v>
      </c>
      <c r="Z127" s="127"/>
      <c r="AA127" s="127" t="str">
        <f t="shared" si="4"/>
        <v>19,182</v>
      </c>
      <c r="AB127" s="127"/>
      <c r="AC127" s="127">
        <f>Y127/$Y$7*100</f>
        <v>50.687030969242151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18362</v>
      </c>
      <c r="V128" s="127">
        <v>18351</v>
      </c>
      <c r="W128" s="127">
        <v>18472</v>
      </c>
      <c r="X128" s="127">
        <v>18531</v>
      </c>
      <c r="Y128" s="127">
        <v>18662</v>
      </c>
      <c r="Z128" s="127"/>
      <c r="AA128" s="127" t="str">
        <f t="shared" si="4"/>
        <v>18,662</v>
      </c>
      <c r="AB128" s="127"/>
      <c r="AC128" s="127">
        <f>Y128/$Y$7*100</f>
        <v>49.312969030757849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E9243F54-96A5-4573-B1DD-A7E1D59FFD2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54F602AB-4B96-47F5-BEEE-1F033C26DCD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34E93069-EAD5-46FF-B559-4F661C94FBB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381E6B18-FF0F-4DC3-8CEC-0760F9DA03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Northern Grampians</v>
      </c>
      <c r="T1" s="127"/>
      <c r="U1" s="127"/>
      <c r="V1" s="127"/>
      <c r="W1" s="127"/>
      <c r="X1" s="127"/>
      <c r="Y1" s="127" t="str">
        <f>Y3</f>
        <v>8.58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169</v>
      </c>
      <c r="V3" s="127"/>
      <c r="W3" s="127"/>
      <c r="X3" s="127"/>
      <c r="Y3" s="127" t="s">
        <v>268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8.58'!$Y$3&amp;" "&amp;'Table 8.58'!$U$3&amp;", "&amp;'State data for spotlight'!$C$3&amp;", "&amp;'Table 8.58'!$Y$2</f>
        <v>Table 8.58 Northern Grampians,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8646</v>
      </c>
      <c r="U4" s="129">
        <v>8734</v>
      </c>
      <c r="V4" s="129">
        <v>8480</v>
      </c>
      <c r="W4" s="129">
        <v>8514</v>
      </c>
      <c r="X4" s="129">
        <v>8186</v>
      </c>
      <c r="Y4" s="129">
        <v>8696</v>
      </c>
      <c r="Z4" s="127"/>
      <c r="AA4" s="127" t="str">
        <f>TEXT(Y4,"###,###")</f>
        <v>8,696</v>
      </c>
      <c r="AB4" s="127"/>
      <c r="AC4" s="127">
        <f t="shared" ref="AC4:AC9" si="0">Y4/X4-1</f>
        <v>6.2301490349377042E-2</v>
      </c>
      <c r="AD4" s="127"/>
      <c r="AE4" s="127">
        <f>Y4/T4-1</f>
        <v>5.7830210501965684E-3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4553</v>
      </c>
      <c r="U5" s="129">
        <v>4667</v>
      </c>
      <c r="V5" s="129">
        <v>4528</v>
      </c>
      <c r="W5" s="129">
        <v>4466</v>
      </c>
      <c r="X5" s="129">
        <v>4250</v>
      </c>
      <c r="Y5" s="129">
        <v>4558</v>
      </c>
      <c r="Z5" s="127"/>
      <c r="AA5" s="127" t="str">
        <f>TEXT(Y5,"###,###")</f>
        <v>4,558</v>
      </c>
      <c r="AB5" s="127"/>
      <c r="AC5" s="127">
        <f t="shared" si="0"/>
        <v>7.2470588235294064E-2</v>
      </c>
      <c r="AD5" s="127"/>
      <c r="AE5" s="127">
        <f t="shared" ref="AE5:AE9" si="1">Y5/T5-1</f>
        <v>1.0981770261366819E-3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4094</v>
      </c>
      <c r="U6" s="129">
        <v>4072</v>
      </c>
      <c r="V6" s="129">
        <v>3954</v>
      </c>
      <c r="W6" s="129">
        <v>4050</v>
      </c>
      <c r="X6" s="129">
        <v>3941</v>
      </c>
      <c r="Y6" s="129">
        <v>4138</v>
      </c>
      <c r="Z6" s="127"/>
      <c r="AA6" s="127" t="str">
        <f>TEXT(Y6,"###,###")</f>
        <v>4,138</v>
      </c>
      <c r="AB6" s="127"/>
      <c r="AC6" s="127">
        <f t="shared" si="0"/>
        <v>4.9987312864755218E-2</v>
      </c>
      <c r="AD6" s="127"/>
      <c r="AE6" s="127">
        <f t="shared" si="1"/>
        <v>1.0747435271128536E-2</v>
      </c>
      <c r="AF6" s="127"/>
    </row>
    <row r="7" spans="1:32" ht="16.5" customHeight="1" thickBot="1" x14ac:dyDescent="0.3">
      <c r="A7" s="46" t="str">
        <f>"QUICK STATS for "&amp;'Table 8.58'!Y2&amp;"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6038</v>
      </c>
      <c r="U7" s="129">
        <v>5978</v>
      </c>
      <c r="V7" s="129">
        <v>5942</v>
      </c>
      <c r="W7" s="129">
        <v>5895</v>
      </c>
      <c r="X7" s="129">
        <v>5795</v>
      </c>
      <c r="Y7" s="129">
        <v>5968</v>
      </c>
      <c r="Z7" s="127"/>
      <c r="AA7" s="127" t="str">
        <f>TEXT(Y7,"###,###")</f>
        <v>5,968</v>
      </c>
      <c r="AB7" s="127"/>
      <c r="AC7" s="127">
        <f t="shared" si="0"/>
        <v>2.9853321829163004E-2</v>
      </c>
      <c r="AD7" s="127"/>
      <c r="AE7" s="127">
        <f t="shared" si="1"/>
        <v>-1.1593242795627678E-2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8,696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8.58'!AA7</f>
        <v>5,968</v>
      </c>
      <c r="P8" s="51"/>
      <c r="S8" s="127" t="s">
        <v>96</v>
      </c>
      <c r="T8" s="127">
        <v>28007</v>
      </c>
      <c r="U8" s="127">
        <v>29934</v>
      </c>
      <c r="V8" s="127">
        <v>31512</v>
      </c>
      <c r="W8" s="127">
        <v>32782.089999999997</v>
      </c>
      <c r="X8" s="127">
        <v>34132</v>
      </c>
      <c r="Y8" s="127">
        <v>33926.550000000003</v>
      </c>
      <c r="Z8" s="127"/>
      <c r="AA8" s="127" t="str">
        <f>TEXT(Y8,"$###,###")</f>
        <v>$33,927</v>
      </c>
      <c r="AB8" s="127"/>
      <c r="AC8" s="127">
        <f t="shared" si="0"/>
        <v>-6.0192780968005843E-3</v>
      </c>
      <c r="AD8" s="127"/>
      <c r="AE8" s="127">
        <f t="shared" si="1"/>
        <v>0.21135966008497875</v>
      </c>
      <c r="AF8" s="127"/>
    </row>
    <row r="9" spans="1:32" x14ac:dyDescent="0.25">
      <c r="A9" s="55" t="s">
        <v>17</v>
      </c>
      <c r="B9" s="56"/>
      <c r="C9" s="57"/>
      <c r="D9" s="58">
        <f>'Table 8.58'!AC104</f>
        <v>67.456301747930084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53.384718498659524</v>
      </c>
      <c r="P9" s="59" t="s">
        <v>97</v>
      </c>
      <c r="S9" s="127" t="s">
        <v>9</v>
      </c>
      <c r="T9" s="127">
        <v>233366053</v>
      </c>
      <c r="U9" s="127">
        <v>232951469</v>
      </c>
      <c r="V9" s="127">
        <v>243333013</v>
      </c>
      <c r="W9" s="127">
        <v>242091685</v>
      </c>
      <c r="X9" s="127">
        <v>237314485</v>
      </c>
      <c r="Y9" s="127">
        <v>260124166</v>
      </c>
      <c r="Z9" s="127"/>
      <c r="AA9" s="127" t="str">
        <f>TEXT(Y9/1000000,"$#,###.0")&amp;" mil"</f>
        <v>$260.1 mil</v>
      </c>
      <c r="AB9" s="127"/>
      <c r="AC9" s="127">
        <f t="shared" si="0"/>
        <v>9.6115839705275485E-2</v>
      </c>
      <c r="AD9" s="127"/>
      <c r="AE9" s="127">
        <f t="shared" si="1"/>
        <v>0.11466154848151811</v>
      </c>
      <c r="AF9" s="127"/>
    </row>
    <row r="10" spans="1:32" x14ac:dyDescent="0.25">
      <c r="A10" s="55" t="s">
        <v>20</v>
      </c>
      <c r="B10" s="56"/>
      <c r="C10" s="57"/>
      <c r="D10" s="58">
        <f>'Table 8.58'!AC105</f>
        <v>18.560257589696413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46.615281501340483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87.717828418230553</v>
      </c>
      <c r="P11" s="59" t="s">
        <v>97</v>
      </c>
      <c r="S11" s="127" t="s">
        <v>32</v>
      </c>
      <c r="T11" s="129">
        <v>7150</v>
      </c>
      <c r="U11" s="129">
        <v>7265</v>
      </c>
      <c r="V11" s="129">
        <v>7031</v>
      </c>
      <c r="W11" s="129">
        <v>7116</v>
      </c>
      <c r="X11" s="129">
        <v>6874</v>
      </c>
      <c r="Y11" s="129">
        <v>7351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8.58'!AC108</f>
        <v>16.145354185832566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22.536863270777481</v>
      </c>
      <c r="P12" s="59" t="s">
        <v>97</v>
      </c>
      <c r="S12" s="127" t="s">
        <v>33</v>
      </c>
      <c r="T12" s="129">
        <v>1491</v>
      </c>
      <c r="U12" s="129">
        <v>1465</v>
      </c>
      <c r="V12" s="129">
        <v>1449</v>
      </c>
      <c r="W12" s="129">
        <v>1396</v>
      </c>
      <c r="X12" s="129">
        <v>1310</v>
      </c>
      <c r="Y12" s="129">
        <v>1345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8.58'!AC109</f>
        <v>18.146274149034038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8.58'!AA118</f>
        <v>43.6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8.58'!AC110</f>
        <v>18.157773689052437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16.404155495978554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8.58'!AC111</f>
        <v>33.567157313707455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83.595844504021443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700</v>
      </c>
      <c r="Z15" s="127"/>
      <c r="AA15" s="130">
        <f t="shared" ref="AA15:AA34" si="2">IF(Y15="np",0,Y15/$Y$34)</f>
        <v>8.0496780128794854E-2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193</v>
      </c>
      <c r="Z16" s="127"/>
      <c r="AA16" s="130">
        <f t="shared" si="2"/>
        <v>2.2194112235510578E-2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816</v>
      </c>
      <c r="Z17" s="127"/>
      <c r="AA17" s="130">
        <f t="shared" si="2"/>
        <v>9.3836246550137989E-2</v>
      </c>
      <c r="AB17" s="127"/>
      <c r="AC17" s="127"/>
      <c r="AD17" s="127"/>
      <c r="AE17" s="127"/>
      <c r="AF17" s="127"/>
    </row>
    <row r="18" spans="1:32" x14ac:dyDescent="0.25">
      <c r="A18" s="85" t="str">
        <f>'Table 8.58'!$S$1&amp;" ("&amp;'Table 8.58'!$T$2&amp;" to "&amp;'Table 8.58'!$Y$2&amp;")"</f>
        <v>Northern Grampians (2011-12 to 2016-17)</v>
      </c>
      <c r="B18" s="85"/>
      <c r="C18" s="85"/>
      <c r="D18" s="85"/>
      <c r="E18" s="85"/>
      <c r="F18" s="85"/>
      <c r="G18" s="85" t="str">
        <f>'Table 8.58'!$S$1&amp;" ("&amp;'Table 8.58'!$T$2&amp;" to "&amp;'Table 8.58'!$Y$2&amp;")"</f>
        <v>Northern Grampians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72</v>
      </c>
      <c r="Z18" s="127"/>
      <c r="AA18" s="130">
        <f t="shared" si="2"/>
        <v>8.2796688132474698E-3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449</v>
      </c>
      <c r="Z19" s="127"/>
      <c r="AA19" s="130">
        <f t="shared" si="2"/>
        <v>5.1632934682612694E-2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180</v>
      </c>
      <c r="Z20" s="127"/>
      <c r="AA20" s="130">
        <f t="shared" si="2"/>
        <v>2.0699172033118676E-2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648</v>
      </c>
      <c r="Z21" s="127"/>
      <c r="AA21" s="130">
        <f t="shared" si="2"/>
        <v>7.4517019319227232E-2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599</v>
      </c>
      <c r="Z22" s="127"/>
      <c r="AA22" s="130">
        <f t="shared" si="2"/>
        <v>6.8882244710211593E-2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268</v>
      </c>
      <c r="Z23" s="127"/>
      <c r="AA23" s="130">
        <f t="shared" si="2"/>
        <v>3.0818767249310028E-2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38</v>
      </c>
      <c r="Z24" s="127"/>
      <c r="AA24" s="130">
        <f t="shared" si="2"/>
        <v>4.3698252069917206E-3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213</v>
      </c>
      <c r="Z25" s="127"/>
      <c r="AA25" s="130">
        <f t="shared" si="2"/>
        <v>2.4494020239190433E-2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81</v>
      </c>
      <c r="Z26" s="127"/>
      <c r="AA26" s="130">
        <f t="shared" si="2"/>
        <v>9.314627414903404E-3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247</v>
      </c>
      <c r="Z27" s="127"/>
      <c r="AA27" s="130">
        <f t="shared" si="2"/>
        <v>2.8403863845446183E-2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501</v>
      </c>
      <c r="Z28" s="127"/>
      <c r="AA28" s="130">
        <f t="shared" si="2"/>
        <v>5.7612695492180316E-2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680</v>
      </c>
      <c r="Z29" s="127"/>
      <c r="AA29" s="130">
        <f t="shared" si="2"/>
        <v>7.8196872125115002E-2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476</v>
      </c>
      <c r="Z30" s="127"/>
      <c r="AA30" s="130">
        <f t="shared" si="2"/>
        <v>5.4737810487580495E-2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8.58'!Y2&amp;")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932</v>
      </c>
      <c r="Z31" s="127"/>
      <c r="AA31" s="130">
        <f t="shared" si="2"/>
        <v>0.10717571297148114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221</v>
      </c>
      <c r="Z32" s="127"/>
      <c r="AA32" s="130">
        <f t="shared" si="2"/>
        <v>2.5413983440662372E-2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161</v>
      </c>
      <c r="Z33" s="127"/>
      <c r="AA33" s="130">
        <f t="shared" si="2"/>
        <v>1.8514259429622815E-2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8696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5111</v>
      </c>
      <c r="U37" s="127">
        <v>5014</v>
      </c>
      <c r="V37" s="127">
        <v>5018</v>
      </c>
      <c r="W37" s="127">
        <v>5011</v>
      </c>
      <c r="X37" s="127">
        <v>4928</v>
      </c>
      <c r="Y37" s="127">
        <v>4989</v>
      </c>
      <c r="Z37" s="127"/>
      <c r="AA37" s="127" t="str">
        <f>TEXT(Y37,"###,###")</f>
        <v>4,989</v>
      </c>
      <c r="AB37" s="127"/>
      <c r="AC37" s="127">
        <f>Y37/X37-1</f>
        <v>1.2378246753246724E-2</v>
      </c>
      <c r="AD37" s="127"/>
      <c r="AE37" s="127">
        <f>Y37/T37-1</f>
        <v>-2.3870084132263769E-2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926</v>
      </c>
      <c r="U38" s="127">
        <v>965</v>
      </c>
      <c r="V38" s="127">
        <v>918</v>
      </c>
      <c r="W38" s="127">
        <v>886</v>
      </c>
      <c r="X38" s="127">
        <v>865</v>
      </c>
      <c r="Y38" s="127">
        <v>979</v>
      </c>
      <c r="Z38" s="127"/>
      <c r="AA38" s="127" t="str">
        <f>TEXT(Y38,"###,###")</f>
        <v>979</v>
      </c>
      <c r="AB38" s="127"/>
      <c r="AC38" s="127">
        <f>Y38/X38-1</f>
        <v>0.13179190751445091</v>
      </c>
      <c r="AD38" s="127"/>
      <c r="AE38" s="127">
        <f>Y38/T38-1</f>
        <v>5.7235421166306644E-2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6037</v>
      </c>
      <c r="U40" s="127">
        <v>5979</v>
      </c>
      <c r="V40" s="127">
        <v>5936</v>
      </c>
      <c r="W40" s="127">
        <v>5897</v>
      </c>
      <c r="X40" s="127">
        <v>5793</v>
      </c>
      <c r="Y40" s="127">
        <v>5968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83.595844504021443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16.404155495978554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12</v>
      </c>
      <c r="Y44" s="129">
        <v>11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139</v>
      </c>
      <c r="Y45" s="129">
        <v>160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246</v>
      </c>
      <c r="Y46" s="129">
        <v>309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345</v>
      </c>
      <c r="Y47" s="129">
        <v>391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494</v>
      </c>
      <c r="Y48" s="129">
        <v>505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8.58'!S1&amp;" ("&amp;'Table 8.58'!Y2&amp;") *"</f>
        <v>Number of jobs by age and sex of job holders in Northern Grampians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318</v>
      </c>
      <c r="Y49" s="129">
        <v>379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288</v>
      </c>
      <c r="Y50" s="129">
        <v>288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325</v>
      </c>
      <c r="Y51" s="129">
        <v>357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449</v>
      </c>
      <c r="Y52" s="129">
        <v>456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448</v>
      </c>
      <c r="Y53" s="129">
        <v>421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448</v>
      </c>
      <c r="Y54" s="129">
        <v>446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337</v>
      </c>
      <c r="Y55" s="129">
        <v>378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214</v>
      </c>
      <c r="Y56" s="129">
        <v>228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98</v>
      </c>
      <c r="Y57" s="129">
        <v>130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50</v>
      </c>
      <c r="Y58" s="129">
        <v>65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12</v>
      </c>
      <c r="Y59" s="129">
        <v>14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19</v>
      </c>
      <c r="Y60" s="129">
        <v>20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4245</v>
      </c>
      <c r="Y61" s="129">
        <v>4558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6</v>
      </c>
      <c r="Y63" s="129">
        <v>9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8.58'!S1&amp;" ("&amp;'Table 8.58'!Y2&amp;") *"</f>
        <v>Number of employed persons per occupation of main job by sex in Northern Grampians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127</v>
      </c>
      <c r="Y64" s="129">
        <v>124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285</v>
      </c>
      <c r="Y65" s="129">
        <v>306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341</v>
      </c>
      <c r="Y66" s="129">
        <v>386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398</v>
      </c>
      <c r="Y67" s="129">
        <v>436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266</v>
      </c>
      <c r="Y68" s="129">
        <v>315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282</v>
      </c>
      <c r="Y69" s="129">
        <v>309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317</v>
      </c>
      <c r="Y70" s="129">
        <v>323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423</v>
      </c>
      <c r="Y71" s="129">
        <v>413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475</v>
      </c>
      <c r="Y72" s="129">
        <v>459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399</v>
      </c>
      <c r="Y73" s="129">
        <v>423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348</v>
      </c>
      <c r="Y74" s="129">
        <v>344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142</v>
      </c>
      <c r="Y75" s="129">
        <v>153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72</v>
      </c>
      <c r="Y76" s="129">
        <v>62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28</v>
      </c>
      <c r="Y77" s="129">
        <v>41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16</v>
      </c>
      <c r="Y78" s="129">
        <v>18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27</v>
      </c>
      <c r="Y79" s="129">
        <v>18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3939</v>
      </c>
      <c r="Y80" s="129">
        <v>4138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8.58'!S1</f>
        <v>Northern Grampians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269</v>
      </c>
      <c r="Y83" s="129">
        <v>280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195</v>
      </c>
      <c r="Y84" s="129">
        <v>192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8.58'!AA4</f>
        <v>8,696</v>
      </c>
      <c r="D85" s="99">
        <f>'Table 8.58'!AC4</f>
        <v>6.2301490349377042E-2</v>
      </c>
      <c r="E85" s="100">
        <f>'Table 8.58'!AC4</f>
        <v>6.2301490349377042E-2</v>
      </c>
      <c r="F85" s="99">
        <f>'Table 8.58'!AE4</f>
        <v>5.7830210501965684E-3</v>
      </c>
      <c r="G85" s="100">
        <f>'Table 8.58'!AE4</f>
        <v>5.7830210501965684E-3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463</v>
      </c>
      <c r="Y85" s="129">
        <v>448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8.58'!AA5</f>
        <v>4,558</v>
      </c>
      <c r="D86" s="99">
        <f>'Table 8.58'!AC5</f>
        <v>7.2470588235294064E-2</v>
      </c>
      <c r="E86" s="100">
        <f>'Table 8.58'!AC5</f>
        <v>7.2470588235294064E-2</v>
      </c>
      <c r="F86" s="99">
        <f>'Table 8.58'!AE5</f>
        <v>1.0981770261366819E-3</v>
      </c>
      <c r="G86" s="100">
        <f>'Table 8.58'!AE5</f>
        <v>1.0981770261366819E-3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190</v>
      </c>
      <c r="Y86" s="129">
        <v>189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8.58'!AA6</f>
        <v>4,138</v>
      </c>
      <c r="D87" s="99">
        <f>'Table 8.58'!AC6</f>
        <v>4.9987312864755218E-2</v>
      </c>
      <c r="E87" s="100">
        <f>'Table 8.58'!AC6</f>
        <v>4.9987312864755218E-2</v>
      </c>
      <c r="F87" s="99">
        <f>'Table 8.58'!AE6</f>
        <v>1.0747435271128536E-2</v>
      </c>
      <c r="G87" s="100">
        <f>'Table 8.58'!AE6</f>
        <v>1.0747435271128536E-2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84</v>
      </c>
      <c r="Y87" s="129">
        <v>86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8.58'!AA7</f>
        <v>5,968</v>
      </c>
      <c r="D88" s="99">
        <f>'Table 8.58'!AC7</f>
        <v>2.9853321829163004E-2</v>
      </c>
      <c r="E88" s="100">
        <f>'Table 8.58'!AC7</f>
        <v>2.9853321829163004E-2</v>
      </c>
      <c r="F88" s="99">
        <f>'Table 8.58'!AE7</f>
        <v>-1.1593242795627678E-2</v>
      </c>
      <c r="G88" s="100">
        <f>'Table 8.58'!AE7</f>
        <v>-1.1593242795627678E-2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141</v>
      </c>
      <c r="Y88" s="129">
        <v>131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8.58'!AA37</f>
        <v>4,989</v>
      </c>
      <c r="D89" s="99">
        <f>'Table 8.58'!AC37</f>
        <v>1.2378246753246724E-2</v>
      </c>
      <c r="E89" s="100">
        <f>'Table 8.58'!AC37</f>
        <v>1.2378246753246724E-2</v>
      </c>
      <c r="F89" s="99">
        <f>'Table 8.58'!AE37</f>
        <v>-2.3870084132263769E-2</v>
      </c>
      <c r="G89" s="100">
        <f>'Table 8.58'!AE37</f>
        <v>-2.3870084132263769E-2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315</v>
      </c>
      <c r="Y89" s="129">
        <v>338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8.58'!AA38</f>
        <v>979</v>
      </c>
      <c r="D90" s="99">
        <f>'Table 8.58'!AC38</f>
        <v>0.13179190751445091</v>
      </c>
      <c r="E90" s="100">
        <f>'Table 8.58'!AC38</f>
        <v>0.13179190751445091</v>
      </c>
      <c r="F90" s="99">
        <f>'Table 8.58'!AE38</f>
        <v>5.7235421166306644E-2</v>
      </c>
      <c r="G90" s="100">
        <f>'Table 8.58'!AE38</f>
        <v>5.7235421166306644E-2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602</v>
      </c>
      <c r="Y90" s="129">
        <v>658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8.58'!AA114</f>
        <v>429</v>
      </c>
      <c r="D91" s="99">
        <f>'Table 8.58'!AC114</f>
        <v>0.19166666666666665</v>
      </c>
      <c r="E91" s="100">
        <f>'Table 8.58'!AC114</f>
        <v>0.19166666666666665</v>
      </c>
      <c r="F91" s="99">
        <f>'Table 8.58'!AE114</f>
        <v>5.6650246305418817E-2</v>
      </c>
      <c r="G91" s="100">
        <f>'Table 8.58'!AE114</f>
        <v>5.6650246305418817E-2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3067</v>
      </c>
      <c r="Y91" s="129">
        <v>3186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8.58'!AA115</f>
        <v>550</v>
      </c>
      <c r="D92" s="99">
        <f>'Table 8.58'!AC115</f>
        <v>9.780439121756479E-2</v>
      </c>
      <c r="E92" s="100">
        <f>'Table 8.58'!AC115</f>
        <v>9.780439121756479E-2</v>
      </c>
      <c r="F92" s="99">
        <f>'Table 8.58'!AE115</f>
        <v>4.7619047619047672E-2</v>
      </c>
      <c r="G92" s="100">
        <f>'Table 8.58'!AE115</f>
        <v>4.7619047619047672E-2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8.58'!AA8</f>
        <v>$33,927</v>
      </c>
      <c r="D93" s="99">
        <f>'Table 8.58'!AC8</f>
        <v>-6.0192780968005843E-3</v>
      </c>
      <c r="E93" s="100">
        <f>'Table 8.58'!AC8</f>
        <v>-6.0192780968005843E-3</v>
      </c>
      <c r="F93" s="99">
        <f>'Table 8.58'!AE8</f>
        <v>0.21135966008497875</v>
      </c>
      <c r="G93" s="100">
        <f>'Table 8.58'!AE8</f>
        <v>0.21135966008497875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156</v>
      </c>
      <c r="Y93" s="129">
        <v>166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8.58'!AA9</f>
        <v>$260.1 mil</v>
      </c>
      <c r="D94" s="99">
        <f>'Table 8.58'!AC9</f>
        <v>9.6115839705275485E-2</v>
      </c>
      <c r="E94" s="100">
        <f>'Table 8.58'!AC9</f>
        <v>9.6115839705275485E-2</v>
      </c>
      <c r="F94" s="99">
        <f>'Table 8.58'!AE9</f>
        <v>0.11466154848151811</v>
      </c>
      <c r="G94" s="100">
        <f>'Table 8.58'!AE9</f>
        <v>0.11466154848151811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489</v>
      </c>
      <c r="Y94" s="129">
        <v>472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69</v>
      </c>
      <c r="Y95" s="129">
        <v>76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455</v>
      </c>
      <c r="Y96" s="129">
        <v>471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368</v>
      </c>
      <c r="Y97" s="129">
        <v>386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254</v>
      </c>
      <c r="Y98" s="129">
        <v>246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17</v>
      </c>
      <c r="Y99" s="129">
        <v>20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299</v>
      </c>
      <c r="Y100" s="129">
        <v>342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2730</v>
      </c>
      <c r="Y101" s="129">
        <v>2782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5253</v>
      </c>
      <c r="Y104" s="127">
        <v>5866</v>
      </c>
      <c r="Z104" s="127"/>
      <c r="AA104" s="127" t="str">
        <f>TEXT(Y104,"###,###")</f>
        <v>5,866</v>
      </c>
      <c r="AB104" s="127"/>
      <c r="AC104" s="127">
        <f>Y104/($Y$4)*100</f>
        <v>67.456301747930084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1711</v>
      </c>
      <c r="Y105" s="127">
        <v>1614</v>
      </c>
      <c r="Z105" s="127"/>
      <c r="AA105" s="127" t="str">
        <f>TEXT(Y105,"###,###")</f>
        <v>1,614</v>
      </c>
      <c r="AB105" s="127"/>
      <c r="AC105" s="127">
        <f>Y105/($Y$4)*100</f>
        <v>18.560257589696413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6964</v>
      </c>
      <c r="Y106" s="127">
        <v>7480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1292</v>
      </c>
      <c r="Y108" s="127">
        <v>1404</v>
      </c>
      <c r="Z108" s="127"/>
      <c r="AA108" s="127" t="str">
        <f>TEXT(Y108,"###,###")</f>
        <v>1,404</v>
      </c>
      <c r="AB108" s="127"/>
      <c r="AC108" s="127">
        <f>Y108/($Y$4)*100</f>
        <v>16.145354185832566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1281</v>
      </c>
      <c r="Y109" s="127">
        <v>1578</v>
      </c>
      <c r="Z109" s="127"/>
      <c r="AA109" s="127" t="str">
        <f>TEXT(Y109,"###,###")</f>
        <v>1,578</v>
      </c>
      <c r="AB109" s="127"/>
      <c r="AC109" s="127">
        <f t="shared" ref="AC109:AC111" si="3">Y109/($Y$4)*100</f>
        <v>18.146274149034038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1582</v>
      </c>
      <c r="Y110" s="127">
        <v>1579</v>
      </c>
      <c r="Z110" s="127"/>
      <c r="AA110" s="127" t="str">
        <f>TEXT(Y110,"###,###")</f>
        <v>1,579</v>
      </c>
      <c r="AB110" s="127"/>
      <c r="AC110" s="127">
        <f t="shared" si="3"/>
        <v>18.157773689052437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2809</v>
      </c>
      <c r="Y111" s="127">
        <v>2919</v>
      </c>
      <c r="Z111" s="127"/>
      <c r="AA111" s="127" t="str">
        <f>TEXT(Y111,"###,###")</f>
        <v>2,919</v>
      </c>
      <c r="AB111" s="127"/>
      <c r="AC111" s="127">
        <f t="shared" si="3"/>
        <v>33.567157313707455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8187</v>
      </c>
      <c r="Y112" s="127">
        <v>8696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406</v>
      </c>
      <c r="U114" s="127">
        <v>422</v>
      </c>
      <c r="V114" s="127">
        <v>402</v>
      </c>
      <c r="W114" s="127">
        <v>392</v>
      </c>
      <c r="X114" s="127">
        <v>360</v>
      </c>
      <c r="Y114" s="127">
        <v>429</v>
      </c>
      <c r="Z114" s="127"/>
      <c r="AA114" s="127" t="str">
        <f>TEXT(Y114,"###,###")</f>
        <v>429</v>
      </c>
      <c r="AB114" s="127"/>
      <c r="AC114" s="127">
        <f>Y114/X114-1</f>
        <v>0.19166666666666665</v>
      </c>
      <c r="AD114" s="127"/>
      <c r="AE114" s="127">
        <f>Y114/T114-1</f>
        <v>5.6650246305418817E-2</v>
      </c>
      <c r="AF114" s="127"/>
    </row>
    <row r="115" spans="19:32" x14ac:dyDescent="0.25">
      <c r="S115" s="127" t="s">
        <v>104</v>
      </c>
      <c r="T115" s="127">
        <v>525</v>
      </c>
      <c r="U115" s="127">
        <v>539</v>
      </c>
      <c r="V115" s="127">
        <v>518</v>
      </c>
      <c r="W115" s="127">
        <v>494</v>
      </c>
      <c r="X115" s="127">
        <v>501</v>
      </c>
      <c r="Y115" s="127">
        <v>550</v>
      </c>
      <c r="Z115" s="127"/>
      <c r="AA115" s="127" t="str">
        <f>TEXT(Y115,"###,###")</f>
        <v>550</v>
      </c>
      <c r="AB115" s="127"/>
      <c r="AC115" s="127">
        <f>Y115/X115-1</f>
        <v>9.780439121756479E-2</v>
      </c>
      <c r="AD115" s="127"/>
      <c r="AE115" s="127">
        <f>Y115/T115-1</f>
        <v>4.7619047619047672E-2</v>
      </c>
      <c r="AF115" s="127"/>
    </row>
    <row r="116" spans="19:32" x14ac:dyDescent="0.25">
      <c r="S116" s="127" t="s">
        <v>56</v>
      </c>
      <c r="T116" s="127">
        <v>931</v>
      </c>
      <c r="U116" s="127">
        <v>961</v>
      </c>
      <c r="V116" s="127">
        <v>920</v>
      </c>
      <c r="W116" s="127">
        <v>886</v>
      </c>
      <c r="X116" s="127">
        <v>861</v>
      </c>
      <c r="Y116" s="127">
        <v>979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42.45</v>
      </c>
      <c r="V118" s="127">
        <v>45.63</v>
      </c>
      <c r="W118" s="127">
        <v>46.72</v>
      </c>
      <c r="X118" s="127">
        <v>46.74</v>
      </c>
      <c r="Y118" s="127">
        <v>43.62</v>
      </c>
      <c r="Z118" s="127"/>
      <c r="AA118" s="127" t="str">
        <f>TEXT(Y118,"##.0")</f>
        <v>43.6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4511</v>
      </c>
      <c r="V120" s="127">
        <v>4491</v>
      </c>
      <c r="W120" s="127">
        <v>4499</v>
      </c>
      <c r="X120" s="127">
        <v>4478</v>
      </c>
      <c r="Y120" s="127">
        <v>4623</v>
      </c>
      <c r="Z120" s="127"/>
      <c r="AA120" s="127" t="str">
        <f>TEXT(Y120,"###,###")</f>
        <v>4,623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815</v>
      </c>
      <c r="V121" s="127">
        <v>807</v>
      </c>
      <c r="W121" s="127">
        <v>770</v>
      </c>
      <c r="X121" s="127">
        <v>725</v>
      </c>
      <c r="Y121" s="127">
        <v>733</v>
      </c>
      <c r="Z121" s="127"/>
      <c r="AA121" s="127" t="str">
        <f t="shared" ref="AA121:AA128" si="4">TEXT(Y121,"###,###")</f>
        <v>733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656</v>
      </c>
      <c r="V122" s="127">
        <v>639</v>
      </c>
      <c r="W122" s="127">
        <v>625</v>
      </c>
      <c r="X122" s="127">
        <v>592</v>
      </c>
      <c r="Y122" s="127">
        <v>612</v>
      </c>
      <c r="Z122" s="127"/>
      <c r="AA122" s="127" t="str">
        <f t="shared" si="4"/>
        <v>612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5167</v>
      </c>
      <c r="V124" s="127">
        <v>5130</v>
      </c>
      <c r="W124" s="127">
        <v>5124</v>
      </c>
      <c r="X124" s="127">
        <v>5070</v>
      </c>
      <c r="Y124" s="127">
        <v>5235</v>
      </c>
      <c r="Z124" s="127"/>
      <c r="AA124" s="127" t="str">
        <f t="shared" si="4"/>
        <v>5,235</v>
      </c>
      <c r="AB124" s="127"/>
      <c r="AC124" s="127">
        <f>Y124/$Y$7*100</f>
        <v>87.717828418230553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1471</v>
      </c>
      <c r="V125" s="127">
        <v>1446</v>
      </c>
      <c r="W125" s="127">
        <v>1395</v>
      </c>
      <c r="X125" s="127">
        <v>1317</v>
      </c>
      <c r="Y125" s="127">
        <v>1345</v>
      </c>
      <c r="Z125" s="127"/>
      <c r="AA125" s="127" t="str">
        <f t="shared" si="4"/>
        <v>1,345</v>
      </c>
      <c r="AB125" s="127"/>
      <c r="AC125" s="127">
        <f>Y125/$Y$7*100</f>
        <v>22.536863270777481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3228</v>
      </c>
      <c r="V127" s="127">
        <v>3203</v>
      </c>
      <c r="W127" s="127">
        <v>3133</v>
      </c>
      <c r="X127" s="127">
        <v>3064</v>
      </c>
      <c r="Y127" s="127">
        <v>3186</v>
      </c>
      <c r="Z127" s="127"/>
      <c r="AA127" s="127" t="str">
        <f t="shared" si="4"/>
        <v>3,186</v>
      </c>
      <c r="AB127" s="127"/>
      <c r="AC127" s="127">
        <f>Y127/$Y$7*100</f>
        <v>53.384718498659524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2749</v>
      </c>
      <c r="V128" s="127">
        <v>2734</v>
      </c>
      <c r="W128" s="127">
        <v>2763</v>
      </c>
      <c r="X128" s="127">
        <v>2729</v>
      </c>
      <c r="Y128" s="127">
        <v>2782</v>
      </c>
      <c r="Z128" s="127"/>
      <c r="AA128" s="127" t="str">
        <f t="shared" si="4"/>
        <v>2,782</v>
      </c>
      <c r="AB128" s="127"/>
      <c r="AC128" s="127">
        <f>Y128/$Y$7*100</f>
        <v>46.615281501340483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6E24692A-C11D-46E5-868A-77F556A255F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D0E60D4B-5D80-459B-90F5-0F8EC44515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0CB62BE7-E859-4F2E-A5A3-08434334FD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D5D389F7-0133-49B7-9033-BD3F2F99AC0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Bass Coast</v>
      </c>
      <c r="T1" s="127"/>
      <c r="U1" s="127"/>
      <c r="V1" s="127"/>
      <c r="W1" s="127"/>
      <c r="X1" s="127"/>
      <c r="Y1" s="127" t="str">
        <f>Y3</f>
        <v>8.5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117</v>
      </c>
      <c r="V3" s="127"/>
      <c r="W3" s="127"/>
      <c r="X3" s="127"/>
      <c r="Y3" s="127" t="s">
        <v>220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8.5'!$Y$3&amp;" "&amp;'Table 8.5'!$U$3&amp;", "&amp;'State data for spotlight'!$C$3&amp;", "&amp;'Table 8.5'!$Y$2</f>
        <v>Table 8.5 Bass Coast,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19854</v>
      </c>
      <c r="U4" s="129">
        <v>20402</v>
      </c>
      <c r="V4" s="129">
        <v>20869</v>
      </c>
      <c r="W4" s="129">
        <v>20765</v>
      </c>
      <c r="X4" s="129">
        <v>21014</v>
      </c>
      <c r="Y4" s="129">
        <v>22533</v>
      </c>
      <c r="Z4" s="127"/>
      <c r="AA4" s="127" t="str">
        <f>TEXT(Y4,"###,###")</f>
        <v>22,533</v>
      </c>
      <c r="AB4" s="127"/>
      <c r="AC4" s="127">
        <f t="shared" ref="AC4:AC9" si="0">Y4/X4-1</f>
        <v>7.228514323784152E-2</v>
      </c>
      <c r="AD4" s="127"/>
      <c r="AE4" s="127">
        <f>Y4/T4-1</f>
        <v>0.13493502568751881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10004</v>
      </c>
      <c r="U5" s="129">
        <v>10273</v>
      </c>
      <c r="V5" s="129">
        <v>10198</v>
      </c>
      <c r="W5" s="129">
        <v>10297</v>
      </c>
      <c r="X5" s="129">
        <v>10314</v>
      </c>
      <c r="Y5" s="129">
        <v>10990</v>
      </c>
      <c r="Z5" s="127"/>
      <c r="AA5" s="127" t="str">
        <f>TEXT(Y5,"###,###")</f>
        <v>10,990</v>
      </c>
      <c r="AB5" s="127"/>
      <c r="AC5" s="127">
        <f t="shared" si="0"/>
        <v>6.5541981772348157E-2</v>
      </c>
      <c r="AD5" s="127"/>
      <c r="AE5" s="127">
        <f t="shared" ref="AE5:AE9" si="1">Y5/T5-1</f>
        <v>9.8560575769692127E-2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9848</v>
      </c>
      <c r="U6" s="129">
        <v>10129</v>
      </c>
      <c r="V6" s="129">
        <v>10671</v>
      </c>
      <c r="W6" s="129">
        <v>10468</v>
      </c>
      <c r="X6" s="129">
        <v>10700</v>
      </c>
      <c r="Y6" s="129">
        <v>11543</v>
      </c>
      <c r="Z6" s="127"/>
      <c r="AA6" s="127" t="str">
        <f>TEXT(Y6,"###,###")</f>
        <v>11,543</v>
      </c>
      <c r="AB6" s="127"/>
      <c r="AC6" s="127">
        <f t="shared" si="0"/>
        <v>7.8785046728971908E-2</v>
      </c>
      <c r="AD6" s="127"/>
      <c r="AE6" s="127">
        <f t="shared" si="1"/>
        <v>0.17211616571892763</v>
      </c>
      <c r="AF6" s="127"/>
    </row>
    <row r="7" spans="1:32" ht="16.5" customHeight="1" thickBot="1" x14ac:dyDescent="0.3">
      <c r="A7" s="46" t="str">
        <f>"QUICK STATS for "&amp;'Table 8.5'!Y2&amp;"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14466</v>
      </c>
      <c r="U7" s="129">
        <v>14662</v>
      </c>
      <c r="V7" s="129">
        <v>14828</v>
      </c>
      <c r="W7" s="129">
        <v>15046</v>
      </c>
      <c r="X7" s="129">
        <v>15361</v>
      </c>
      <c r="Y7" s="129">
        <v>16263</v>
      </c>
      <c r="Z7" s="127"/>
      <c r="AA7" s="127" t="str">
        <f>TEXT(Y7,"###,###")</f>
        <v>16,263</v>
      </c>
      <c r="AB7" s="127"/>
      <c r="AC7" s="127">
        <f t="shared" si="0"/>
        <v>5.8720135407851037E-2</v>
      </c>
      <c r="AD7" s="127"/>
      <c r="AE7" s="127">
        <f t="shared" si="1"/>
        <v>0.12422231439236842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22,533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8.5'!AA7</f>
        <v>16,263</v>
      </c>
      <c r="P8" s="51"/>
      <c r="S8" s="127" t="s">
        <v>96</v>
      </c>
      <c r="T8" s="127">
        <v>28500.26</v>
      </c>
      <c r="U8" s="127">
        <v>28614.400000000001</v>
      </c>
      <c r="V8" s="127">
        <v>28219.63</v>
      </c>
      <c r="W8" s="127">
        <v>30000</v>
      </c>
      <c r="X8" s="127">
        <v>32346</v>
      </c>
      <c r="Y8" s="127">
        <v>32132</v>
      </c>
      <c r="Z8" s="127"/>
      <c r="AA8" s="127" t="str">
        <f>TEXT(Y8,"$###,###")</f>
        <v>$32,132</v>
      </c>
      <c r="AB8" s="127"/>
      <c r="AC8" s="127">
        <f t="shared" si="0"/>
        <v>-6.6159648797378123E-3</v>
      </c>
      <c r="AD8" s="127"/>
      <c r="AE8" s="127">
        <f t="shared" si="1"/>
        <v>0.12742831118031916</v>
      </c>
      <c r="AF8" s="127"/>
    </row>
    <row r="9" spans="1:32" x14ac:dyDescent="0.25">
      <c r="A9" s="55" t="s">
        <v>17</v>
      </c>
      <c r="B9" s="56"/>
      <c r="C9" s="57"/>
      <c r="D9" s="58">
        <f>'Table 8.5'!AC104</f>
        <v>68.685927306616961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50.359712230215827</v>
      </c>
      <c r="P9" s="59" t="s">
        <v>97</v>
      </c>
      <c r="S9" s="127" t="s">
        <v>9</v>
      </c>
      <c r="T9" s="127">
        <v>570062230</v>
      </c>
      <c r="U9" s="127">
        <v>553977859</v>
      </c>
      <c r="V9" s="127">
        <v>581271992</v>
      </c>
      <c r="W9" s="127">
        <v>613459980</v>
      </c>
      <c r="X9" s="127">
        <v>646268929</v>
      </c>
      <c r="Y9" s="127">
        <v>704146295</v>
      </c>
      <c r="Z9" s="127"/>
      <c r="AA9" s="127" t="str">
        <f>TEXT(Y9/1000000,"$#,###.0")&amp;" mil"</f>
        <v>$704.1 mil</v>
      </c>
      <c r="AB9" s="127"/>
      <c r="AC9" s="127">
        <f t="shared" si="0"/>
        <v>8.9556163700390323E-2</v>
      </c>
      <c r="AD9" s="127"/>
      <c r="AE9" s="127">
        <f t="shared" si="1"/>
        <v>0.23520952265158845</v>
      </c>
      <c r="AF9" s="127"/>
    </row>
    <row r="10" spans="1:32" x14ac:dyDescent="0.25">
      <c r="A10" s="55" t="s">
        <v>20</v>
      </c>
      <c r="B10" s="56"/>
      <c r="C10" s="57"/>
      <c r="D10" s="58">
        <f>'Table 8.5'!AC105</f>
        <v>18.989925886477611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49.640287769784173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85.513127959171115</v>
      </c>
      <c r="P11" s="59" t="s">
        <v>97</v>
      </c>
      <c r="S11" s="127" t="s">
        <v>32</v>
      </c>
      <c r="T11" s="129">
        <v>16222</v>
      </c>
      <c r="U11" s="129">
        <v>16723</v>
      </c>
      <c r="V11" s="129">
        <v>17190</v>
      </c>
      <c r="W11" s="129">
        <v>17146</v>
      </c>
      <c r="X11" s="129">
        <v>17324</v>
      </c>
      <c r="Y11" s="129">
        <v>18666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8.5'!AC108</f>
        <v>18.497315049039187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23.777900756318022</v>
      </c>
      <c r="P12" s="59" t="s">
        <v>97</v>
      </c>
      <c r="S12" s="127" t="s">
        <v>33</v>
      </c>
      <c r="T12" s="129">
        <v>3635</v>
      </c>
      <c r="U12" s="129">
        <v>3677</v>
      </c>
      <c r="V12" s="129">
        <v>3679</v>
      </c>
      <c r="W12" s="129">
        <v>3620</v>
      </c>
      <c r="X12" s="129">
        <v>3689</v>
      </c>
      <c r="Y12" s="129">
        <v>3867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8.5'!AC109</f>
        <v>15.892246926729687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8.5'!AA118</f>
        <v>44.7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8.5'!AC110</f>
        <v>20.982558913593397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15.052573325954622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8.5'!AC111</f>
        <v>32.303732303732303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84.947426674045374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629</v>
      </c>
      <c r="Z15" s="127"/>
      <c r="AA15" s="130">
        <f t="shared" ref="AA15:AA34" si="2">IF(Y15="np",0,Y15/$Y$34)</f>
        <v>2.7914614121510674E-2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96</v>
      </c>
      <c r="Z16" s="127"/>
      <c r="AA16" s="130">
        <f t="shared" si="2"/>
        <v>4.2604180535215017E-3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1017</v>
      </c>
      <c r="Z17" s="127"/>
      <c r="AA17" s="130">
        <f t="shared" si="2"/>
        <v>4.5133803754493412E-2</v>
      </c>
      <c r="AB17" s="127"/>
      <c r="AC17" s="127"/>
      <c r="AD17" s="127"/>
      <c r="AE17" s="127"/>
      <c r="AF17" s="127"/>
    </row>
    <row r="18" spans="1:32" x14ac:dyDescent="0.25">
      <c r="A18" s="85" t="str">
        <f>'Table 8.5'!$S$1&amp;" ("&amp;'Table 8.5'!$T$2&amp;" to "&amp;'Table 8.5'!$Y$2&amp;")"</f>
        <v>Bass Coast (2011-12 to 2016-17)</v>
      </c>
      <c r="B18" s="85"/>
      <c r="C18" s="85"/>
      <c r="D18" s="85"/>
      <c r="E18" s="85"/>
      <c r="F18" s="85"/>
      <c r="G18" s="85" t="str">
        <f>'Table 8.5'!$S$1&amp;" ("&amp;'Table 8.5'!$T$2&amp;" to "&amp;'Table 8.5'!$Y$2&amp;")"</f>
        <v>Bass Coast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301</v>
      </c>
      <c r="Z18" s="127"/>
      <c r="AA18" s="130">
        <f t="shared" si="2"/>
        <v>1.3358185771978875E-2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2003</v>
      </c>
      <c r="Z19" s="127"/>
      <c r="AA19" s="130">
        <f t="shared" si="2"/>
        <v>8.8891847512537162E-2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596</v>
      </c>
      <c r="Z20" s="127"/>
      <c r="AA20" s="130">
        <f t="shared" si="2"/>
        <v>2.6450095415612655E-2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2067</v>
      </c>
      <c r="Z21" s="127"/>
      <c r="AA21" s="130">
        <f t="shared" si="2"/>
        <v>9.1732126214884829E-2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2201</v>
      </c>
      <c r="Z22" s="127"/>
      <c r="AA22" s="130">
        <f t="shared" si="2"/>
        <v>9.7678959747925259E-2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704</v>
      </c>
      <c r="Z23" s="127"/>
      <c r="AA23" s="130">
        <f t="shared" si="2"/>
        <v>3.1243065725824345E-2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134</v>
      </c>
      <c r="Z24" s="127"/>
      <c r="AA24" s="130">
        <f t="shared" si="2"/>
        <v>5.9468335330404298E-3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617</v>
      </c>
      <c r="Z25" s="127"/>
      <c r="AA25" s="130">
        <f t="shared" si="2"/>
        <v>2.7382061864820485E-2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434</v>
      </c>
      <c r="Z26" s="127"/>
      <c r="AA26" s="130">
        <f t="shared" si="2"/>
        <v>1.9260639950295123E-2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1036</v>
      </c>
      <c r="Z27" s="127"/>
      <c r="AA27" s="130">
        <f t="shared" si="2"/>
        <v>4.5977011494252873E-2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1142</v>
      </c>
      <c r="Z28" s="127"/>
      <c r="AA28" s="130">
        <f t="shared" si="2"/>
        <v>5.0681223095016201E-2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1027</v>
      </c>
      <c r="Z29" s="127"/>
      <c r="AA29" s="130">
        <f t="shared" si="2"/>
        <v>4.5577597301735231E-2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1743</v>
      </c>
      <c r="Z30" s="127"/>
      <c r="AA30" s="130">
        <f t="shared" si="2"/>
        <v>7.7353215284249766E-2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8.5'!Y2&amp;")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2282</v>
      </c>
      <c r="Z31" s="127"/>
      <c r="AA31" s="130">
        <f t="shared" si="2"/>
        <v>0.10127368748058403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899</v>
      </c>
      <c r="Z32" s="127"/>
      <c r="AA32" s="130">
        <f t="shared" si="2"/>
        <v>3.9897039897039896E-2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696</v>
      </c>
      <c r="Z33" s="127"/>
      <c r="AA33" s="130">
        <f t="shared" si="2"/>
        <v>3.0888030888030889E-2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22533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12564</v>
      </c>
      <c r="U37" s="127">
        <v>12526</v>
      </c>
      <c r="V37" s="127">
        <v>12477</v>
      </c>
      <c r="W37" s="127">
        <v>12836</v>
      </c>
      <c r="X37" s="127">
        <v>13204</v>
      </c>
      <c r="Y37" s="127">
        <v>13815</v>
      </c>
      <c r="Z37" s="127"/>
      <c r="AA37" s="127" t="str">
        <f>TEXT(Y37,"###,###")</f>
        <v>13,815</v>
      </c>
      <c r="AB37" s="127"/>
      <c r="AC37" s="127">
        <f>Y37/X37-1</f>
        <v>4.6273856407149427E-2</v>
      </c>
      <c r="AD37" s="127"/>
      <c r="AE37" s="127">
        <f>Y37/T37-1</f>
        <v>9.957020057306587E-2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1899</v>
      </c>
      <c r="U38" s="127">
        <v>2135</v>
      </c>
      <c r="V38" s="127">
        <v>2351</v>
      </c>
      <c r="W38" s="127">
        <v>2208</v>
      </c>
      <c r="X38" s="127">
        <v>2160</v>
      </c>
      <c r="Y38" s="127">
        <v>2448</v>
      </c>
      <c r="Z38" s="127"/>
      <c r="AA38" s="127" t="str">
        <f>TEXT(Y38,"###,###")</f>
        <v>2,448</v>
      </c>
      <c r="AB38" s="127"/>
      <c r="AC38" s="127">
        <f>Y38/X38-1</f>
        <v>0.1333333333333333</v>
      </c>
      <c r="AD38" s="127"/>
      <c r="AE38" s="127">
        <f>Y38/T38-1</f>
        <v>0.2890995260663507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14463</v>
      </c>
      <c r="U40" s="127">
        <v>14661</v>
      </c>
      <c r="V40" s="127">
        <v>14828</v>
      </c>
      <c r="W40" s="127">
        <v>15044</v>
      </c>
      <c r="X40" s="127">
        <v>15364</v>
      </c>
      <c r="Y40" s="127">
        <v>16263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84.947426674045374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15.052573325954622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1</v>
      </c>
      <c r="Y44" s="129">
        <v>8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242</v>
      </c>
      <c r="Y45" s="129">
        <v>253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515</v>
      </c>
      <c r="Y46" s="129">
        <v>543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783</v>
      </c>
      <c r="Y47" s="129">
        <v>818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946</v>
      </c>
      <c r="Y48" s="129">
        <v>991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8.5'!S1&amp;" ("&amp;'Table 8.5'!Y2&amp;") *"</f>
        <v>Number of jobs by age and sex of job holders in Bass Coast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955</v>
      </c>
      <c r="Y49" s="129">
        <v>1074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900</v>
      </c>
      <c r="Y50" s="129">
        <v>972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981</v>
      </c>
      <c r="Y51" s="129">
        <v>993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1090</v>
      </c>
      <c r="Y52" s="129">
        <v>1147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947</v>
      </c>
      <c r="Y53" s="129">
        <v>1002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1076</v>
      </c>
      <c r="Y54" s="129">
        <v>1196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940</v>
      </c>
      <c r="Y55" s="129">
        <v>988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535</v>
      </c>
      <c r="Y56" s="129">
        <v>581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210</v>
      </c>
      <c r="Y57" s="129">
        <v>236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100</v>
      </c>
      <c r="Y58" s="129">
        <v>102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52</v>
      </c>
      <c r="Y59" s="129">
        <v>62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28</v>
      </c>
      <c r="Y60" s="129">
        <v>25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10314</v>
      </c>
      <c r="Y61" s="129">
        <v>10990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11</v>
      </c>
      <c r="Y63" s="129">
        <v>12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8.5'!S1&amp;" ("&amp;'Table 8.5'!Y2&amp;") *"</f>
        <v>Number of employed persons per occupation of main job by sex in Bass Coast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280</v>
      </c>
      <c r="Y64" s="129">
        <v>249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595</v>
      </c>
      <c r="Y65" s="129">
        <v>661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781</v>
      </c>
      <c r="Y66" s="129">
        <v>818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977</v>
      </c>
      <c r="Y67" s="129">
        <v>1039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904</v>
      </c>
      <c r="Y68" s="129">
        <v>964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914</v>
      </c>
      <c r="Y69" s="129">
        <v>961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1089</v>
      </c>
      <c r="Y70" s="129">
        <v>1129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1053</v>
      </c>
      <c r="Y71" s="129">
        <v>1166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1221</v>
      </c>
      <c r="Y72" s="129">
        <v>1303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1160</v>
      </c>
      <c r="Y73" s="129">
        <v>1331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931</v>
      </c>
      <c r="Y74" s="129">
        <v>1063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436</v>
      </c>
      <c r="Y75" s="129">
        <v>477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162</v>
      </c>
      <c r="Y76" s="129">
        <v>190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89</v>
      </c>
      <c r="Y77" s="129">
        <v>89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46</v>
      </c>
      <c r="Y78" s="129">
        <v>44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51</v>
      </c>
      <c r="Y79" s="129">
        <v>47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10700</v>
      </c>
      <c r="Y80" s="129">
        <v>11543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8.5'!S1</f>
        <v>Bass Coast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861</v>
      </c>
      <c r="Y83" s="129">
        <v>943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769</v>
      </c>
      <c r="Y84" s="129">
        <v>790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8.5'!AA4</f>
        <v>22,533</v>
      </c>
      <c r="D85" s="99">
        <f>'Table 8.5'!AC4</f>
        <v>7.228514323784152E-2</v>
      </c>
      <c r="E85" s="100">
        <f>'Table 8.5'!AC4</f>
        <v>7.228514323784152E-2</v>
      </c>
      <c r="F85" s="99">
        <f>'Table 8.5'!AE4</f>
        <v>0.13493502568751881</v>
      </c>
      <c r="G85" s="100">
        <f>'Table 8.5'!AE4</f>
        <v>0.13493502568751881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1254</v>
      </c>
      <c r="Y85" s="129">
        <v>1362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8.5'!AA5</f>
        <v>10,990</v>
      </c>
      <c r="D86" s="99">
        <f>'Table 8.5'!AC5</f>
        <v>6.5541981772348157E-2</v>
      </c>
      <c r="E86" s="100">
        <f>'Table 8.5'!AC5</f>
        <v>6.5541981772348157E-2</v>
      </c>
      <c r="F86" s="99">
        <f>'Table 8.5'!AE5</f>
        <v>9.8560575769692127E-2</v>
      </c>
      <c r="G86" s="100">
        <f>'Table 8.5'!AE5</f>
        <v>9.8560575769692127E-2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451</v>
      </c>
      <c r="Y86" s="129">
        <v>481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8.5'!AA6</f>
        <v>11,543</v>
      </c>
      <c r="D87" s="99">
        <f>'Table 8.5'!AC6</f>
        <v>7.8785046728971908E-2</v>
      </c>
      <c r="E87" s="100">
        <f>'Table 8.5'!AC6</f>
        <v>7.8785046728971908E-2</v>
      </c>
      <c r="F87" s="99">
        <f>'Table 8.5'!AE6</f>
        <v>0.17211616571892763</v>
      </c>
      <c r="G87" s="100">
        <f>'Table 8.5'!AE6</f>
        <v>0.17211616571892763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193</v>
      </c>
      <c r="Y87" s="129">
        <v>226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8.5'!AA7</f>
        <v>16,263</v>
      </c>
      <c r="D88" s="99">
        <f>'Table 8.5'!AC7</f>
        <v>5.8720135407851037E-2</v>
      </c>
      <c r="E88" s="100">
        <f>'Table 8.5'!AC7</f>
        <v>5.8720135407851037E-2</v>
      </c>
      <c r="F88" s="99">
        <f>'Table 8.5'!AE7</f>
        <v>0.12422231439236842</v>
      </c>
      <c r="G88" s="100">
        <f>'Table 8.5'!AE7</f>
        <v>0.12422231439236842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432</v>
      </c>
      <c r="Y88" s="129">
        <v>462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8.5'!AA37</f>
        <v>13,815</v>
      </c>
      <c r="D89" s="99">
        <f>'Table 8.5'!AC37</f>
        <v>4.6273856407149427E-2</v>
      </c>
      <c r="E89" s="100">
        <f>'Table 8.5'!AC37</f>
        <v>4.6273856407149427E-2</v>
      </c>
      <c r="F89" s="99">
        <f>'Table 8.5'!AE37</f>
        <v>9.957020057306587E-2</v>
      </c>
      <c r="G89" s="100">
        <f>'Table 8.5'!AE37</f>
        <v>9.957020057306587E-2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497</v>
      </c>
      <c r="Y89" s="129">
        <v>545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8.5'!AA38</f>
        <v>2,448</v>
      </c>
      <c r="D90" s="99">
        <f>'Table 8.5'!AC38</f>
        <v>0.1333333333333333</v>
      </c>
      <c r="E90" s="100">
        <f>'Table 8.5'!AC38</f>
        <v>0.1333333333333333</v>
      </c>
      <c r="F90" s="99">
        <f>'Table 8.5'!AE38</f>
        <v>0.2890995260663507</v>
      </c>
      <c r="G90" s="100">
        <f>'Table 8.5'!AE38</f>
        <v>0.2890995260663507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895</v>
      </c>
      <c r="Y90" s="129">
        <v>910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8.5'!AA114</f>
        <v>931</v>
      </c>
      <c r="D91" s="99">
        <f>'Table 8.5'!AC114</f>
        <v>0.14233128834355835</v>
      </c>
      <c r="E91" s="100">
        <f>'Table 8.5'!AC114</f>
        <v>0.14233128834355835</v>
      </c>
      <c r="F91" s="99">
        <f>'Table 8.5'!AE114</f>
        <v>0.25810810810810803</v>
      </c>
      <c r="G91" s="100">
        <f>'Table 8.5'!AE114</f>
        <v>0.25810810810810803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7769</v>
      </c>
      <c r="Y91" s="129">
        <v>8190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8.5'!AA115</f>
        <v>1,517</v>
      </c>
      <c r="D92" s="99">
        <f>'Table 8.5'!AC115</f>
        <v>0.13124533929903048</v>
      </c>
      <c r="E92" s="100">
        <f>'Table 8.5'!AC115</f>
        <v>0.13124533929903048</v>
      </c>
      <c r="F92" s="99">
        <f>'Table 8.5'!AE115</f>
        <v>0.30214592274678109</v>
      </c>
      <c r="G92" s="100">
        <f>'Table 8.5'!AE115</f>
        <v>0.30214592274678109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8.5'!AA8</f>
        <v>$32,132</v>
      </c>
      <c r="D93" s="99">
        <f>'Table 8.5'!AC8</f>
        <v>-6.6159648797378123E-3</v>
      </c>
      <c r="E93" s="100">
        <f>'Table 8.5'!AC8</f>
        <v>-6.6159648797378123E-3</v>
      </c>
      <c r="F93" s="99">
        <f>'Table 8.5'!AE8</f>
        <v>0.12742831118031916</v>
      </c>
      <c r="G93" s="100">
        <f>'Table 8.5'!AE8</f>
        <v>0.12742831118031916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552</v>
      </c>
      <c r="Y93" s="129">
        <v>661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8.5'!AA9</f>
        <v>$704.1 mil</v>
      </c>
      <c r="D94" s="99">
        <f>'Table 8.5'!AC9</f>
        <v>8.9556163700390323E-2</v>
      </c>
      <c r="E94" s="100">
        <f>'Table 8.5'!AC9</f>
        <v>8.9556163700390323E-2</v>
      </c>
      <c r="F94" s="99">
        <f>'Table 8.5'!AE9</f>
        <v>0.23520952265158845</v>
      </c>
      <c r="G94" s="100">
        <f>'Table 8.5'!AE9</f>
        <v>0.23520952265158845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1348</v>
      </c>
      <c r="Y94" s="129">
        <v>1489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263</v>
      </c>
      <c r="Y95" s="129">
        <v>259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1061</v>
      </c>
      <c r="Y96" s="129">
        <v>1119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1116</v>
      </c>
      <c r="Y97" s="129">
        <v>1232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863</v>
      </c>
      <c r="Y98" s="129">
        <v>913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42</v>
      </c>
      <c r="Y99" s="129">
        <v>53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540</v>
      </c>
      <c r="Y100" s="129">
        <v>582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7589</v>
      </c>
      <c r="Y101" s="129">
        <v>8073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14006</v>
      </c>
      <c r="Y104" s="127">
        <v>15477</v>
      </c>
      <c r="Z104" s="127"/>
      <c r="AA104" s="127" t="str">
        <f>TEXT(Y104,"###,###")</f>
        <v>15,477</v>
      </c>
      <c r="AB104" s="127"/>
      <c r="AC104" s="127">
        <f>Y104/($Y$4)*100</f>
        <v>68.685927306616961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3938</v>
      </c>
      <c r="Y105" s="127">
        <v>4279</v>
      </c>
      <c r="Z105" s="127"/>
      <c r="AA105" s="127" t="str">
        <f>TEXT(Y105,"###,###")</f>
        <v>4,279</v>
      </c>
      <c r="AB105" s="127"/>
      <c r="AC105" s="127">
        <f>Y105/($Y$4)*100</f>
        <v>18.989925886477611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17944</v>
      </c>
      <c r="Y106" s="127">
        <v>19756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3674</v>
      </c>
      <c r="Y108" s="127">
        <v>4168</v>
      </c>
      <c r="Z108" s="127"/>
      <c r="AA108" s="127" t="str">
        <f>TEXT(Y108,"###,###")</f>
        <v>4,168</v>
      </c>
      <c r="AB108" s="127"/>
      <c r="AC108" s="127">
        <f>Y108/($Y$4)*100</f>
        <v>18.497315049039187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3161</v>
      </c>
      <c r="Y109" s="127">
        <v>3581</v>
      </c>
      <c r="Z109" s="127"/>
      <c r="AA109" s="127" t="str">
        <f>TEXT(Y109,"###,###")</f>
        <v>3,581</v>
      </c>
      <c r="AB109" s="127"/>
      <c r="AC109" s="127">
        <f t="shared" ref="AC109:AC111" si="3">Y109/($Y$4)*100</f>
        <v>15.892246926729687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4446</v>
      </c>
      <c r="Y110" s="127">
        <v>4728</v>
      </c>
      <c r="Z110" s="127"/>
      <c r="AA110" s="127" t="str">
        <f>TEXT(Y110,"###,###")</f>
        <v>4,728</v>
      </c>
      <c r="AB110" s="127"/>
      <c r="AC110" s="127">
        <f t="shared" si="3"/>
        <v>20.982558913593397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6663</v>
      </c>
      <c r="Y111" s="127">
        <v>7279</v>
      </c>
      <c r="Z111" s="127"/>
      <c r="AA111" s="127" t="str">
        <f>TEXT(Y111,"###,###")</f>
        <v>7,279</v>
      </c>
      <c r="AB111" s="127"/>
      <c r="AC111" s="127">
        <f t="shared" si="3"/>
        <v>32.303732303732303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21014</v>
      </c>
      <c r="Y112" s="127">
        <v>22533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740</v>
      </c>
      <c r="U114" s="127">
        <v>830</v>
      </c>
      <c r="V114" s="127">
        <v>883</v>
      </c>
      <c r="W114" s="127">
        <v>856</v>
      </c>
      <c r="X114" s="127">
        <v>815</v>
      </c>
      <c r="Y114" s="127">
        <v>931</v>
      </c>
      <c r="Z114" s="127"/>
      <c r="AA114" s="127" t="str">
        <f>TEXT(Y114,"###,###")</f>
        <v>931</v>
      </c>
      <c r="AB114" s="127"/>
      <c r="AC114" s="127">
        <f>Y114/X114-1</f>
        <v>0.14233128834355835</v>
      </c>
      <c r="AD114" s="127"/>
      <c r="AE114" s="127">
        <f>Y114/T114-1</f>
        <v>0.25810810810810803</v>
      </c>
      <c r="AF114" s="127"/>
    </row>
    <row r="115" spans="19:32" x14ac:dyDescent="0.25">
      <c r="S115" s="127" t="s">
        <v>104</v>
      </c>
      <c r="T115" s="127">
        <v>1165</v>
      </c>
      <c r="U115" s="127">
        <v>1302</v>
      </c>
      <c r="V115" s="127">
        <v>1474</v>
      </c>
      <c r="W115" s="127">
        <v>1357</v>
      </c>
      <c r="X115" s="127">
        <v>1341</v>
      </c>
      <c r="Y115" s="127">
        <v>1517</v>
      </c>
      <c r="Z115" s="127"/>
      <c r="AA115" s="127" t="str">
        <f>TEXT(Y115,"###,###")</f>
        <v>1,517</v>
      </c>
      <c r="AB115" s="127"/>
      <c r="AC115" s="127">
        <f>Y115/X115-1</f>
        <v>0.13124533929903048</v>
      </c>
      <c r="AD115" s="127"/>
      <c r="AE115" s="127">
        <f>Y115/T115-1</f>
        <v>0.30214592274678109</v>
      </c>
      <c r="AF115" s="127"/>
    </row>
    <row r="116" spans="19:32" x14ac:dyDescent="0.25">
      <c r="S116" s="127" t="s">
        <v>56</v>
      </c>
      <c r="T116" s="127">
        <v>1905</v>
      </c>
      <c r="U116" s="127">
        <v>2132</v>
      </c>
      <c r="V116" s="127">
        <v>2357</v>
      </c>
      <c r="W116" s="127">
        <v>2213</v>
      </c>
      <c r="X116" s="127">
        <v>2156</v>
      </c>
      <c r="Y116" s="127">
        <v>2448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41.66</v>
      </c>
      <c r="V118" s="127">
        <v>40.86</v>
      </c>
      <c r="W118" s="127">
        <v>44.96</v>
      </c>
      <c r="X118" s="127">
        <v>47.35</v>
      </c>
      <c r="Y118" s="127">
        <v>44.65</v>
      </c>
      <c r="Z118" s="127"/>
      <c r="AA118" s="127" t="str">
        <f>TEXT(Y118,"##.0")</f>
        <v>44.7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10984</v>
      </c>
      <c r="V120" s="127">
        <v>11149</v>
      </c>
      <c r="W120" s="127">
        <v>11427</v>
      </c>
      <c r="X120" s="127">
        <v>11671</v>
      </c>
      <c r="Y120" s="127">
        <v>12396</v>
      </c>
      <c r="Z120" s="127"/>
      <c r="AA120" s="127" t="str">
        <f>TEXT(Y120,"###,###")</f>
        <v>12,396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2293</v>
      </c>
      <c r="V121" s="127">
        <v>2306</v>
      </c>
      <c r="W121" s="127">
        <v>2283</v>
      </c>
      <c r="X121" s="127">
        <v>2307</v>
      </c>
      <c r="Y121" s="127">
        <v>2356</v>
      </c>
      <c r="Z121" s="127"/>
      <c r="AA121" s="127" t="str">
        <f t="shared" ref="AA121:AA128" si="4">TEXT(Y121,"###,###")</f>
        <v>2,356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1382</v>
      </c>
      <c r="V122" s="127">
        <v>1375</v>
      </c>
      <c r="W122" s="127">
        <v>1332</v>
      </c>
      <c r="X122" s="127">
        <v>1383</v>
      </c>
      <c r="Y122" s="127">
        <v>1511</v>
      </c>
      <c r="Z122" s="127"/>
      <c r="AA122" s="127" t="str">
        <f t="shared" si="4"/>
        <v>1,511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12366</v>
      </c>
      <c r="V124" s="127">
        <v>12524</v>
      </c>
      <c r="W124" s="127">
        <v>12759</v>
      </c>
      <c r="X124" s="127">
        <v>13054</v>
      </c>
      <c r="Y124" s="127">
        <v>13907</v>
      </c>
      <c r="Z124" s="127"/>
      <c r="AA124" s="127" t="str">
        <f t="shared" si="4"/>
        <v>13,907</v>
      </c>
      <c r="AB124" s="127"/>
      <c r="AC124" s="127">
        <f>Y124/$Y$7*100</f>
        <v>85.513127959171115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3675</v>
      </c>
      <c r="V125" s="127">
        <v>3681</v>
      </c>
      <c r="W125" s="127">
        <v>3615</v>
      </c>
      <c r="X125" s="127">
        <v>3690</v>
      </c>
      <c r="Y125" s="127">
        <v>3867</v>
      </c>
      <c r="Z125" s="127"/>
      <c r="AA125" s="127" t="str">
        <f t="shared" si="4"/>
        <v>3,867</v>
      </c>
      <c r="AB125" s="127"/>
      <c r="AC125" s="127">
        <f>Y125/$Y$7*100</f>
        <v>23.777900756318022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7587</v>
      </c>
      <c r="V127" s="127">
        <v>7594</v>
      </c>
      <c r="W127" s="127">
        <v>7702</v>
      </c>
      <c r="X127" s="127">
        <v>7774</v>
      </c>
      <c r="Y127" s="127">
        <v>8190</v>
      </c>
      <c r="Z127" s="127"/>
      <c r="AA127" s="127" t="str">
        <f t="shared" si="4"/>
        <v>8,190</v>
      </c>
      <c r="AB127" s="127"/>
      <c r="AC127" s="127">
        <f>Y127/$Y$7*100</f>
        <v>50.359712230215827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7078</v>
      </c>
      <c r="V128" s="127">
        <v>7234</v>
      </c>
      <c r="W128" s="127">
        <v>7348</v>
      </c>
      <c r="X128" s="127">
        <v>7587</v>
      </c>
      <c r="Y128" s="127">
        <v>8073</v>
      </c>
      <c r="Z128" s="127"/>
      <c r="AA128" s="127" t="str">
        <f t="shared" si="4"/>
        <v>8,073</v>
      </c>
      <c r="AB128" s="127"/>
      <c r="AC128" s="127">
        <f>Y128/$Y$7*100</f>
        <v>49.640287769784173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DAFA5BD3-ED8A-4015-9B91-ACC5930592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BE689C72-83EB-4405-924F-61292DF5B87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19EC0D49-BF8C-4D64-BE80-1F4DDAC514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ED1AE146-1B44-434B-A407-DE9863884D6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Port Phillip</v>
      </c>
      <c r="T1" s="127"/>
      <c r="U1" s="127"/>
      <c r="V1" s="127"/>
      <c r="W1" s="127"/>
      <c r="X1" s="127"/>
      <c r="Y1" s="127" t="str">
        <f>Y3</f>
        <v>8.59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170</v>
      </c>
      <c r="V3" s="127"/>
      <c r="W3" s="127"/>
      <c r="X3" s="127"/>
      <c r="Y3" s="127" t="s">
        <v>269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8.59'!$Y$3&amp;" "&amp;'Table 8.59'!$U$3&amp;", "&amp;'State data for spotlight'!$C$3&amp;", "&amp;'Table 8.59'!$Y$2</f>
        <v>Table 8.59 Port Phillip,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100456</v>
      </c>
      <c r="U4" s="129">
        <v>103101</v>
      </c>
      <c r="V4" s="129">
        <v>105328</v>
      </c>
      <c r="W4" s="129">
        <v>106355</v>
      </c>
      <c r="X4" s="129">
        <v>106500</v>
      </c>
      <c r="Y4" s="129">
        <v>112891</v>
      </c>
      <c r="Z4" s="127"/>
      <c r="AA4" s="127" t="str">
        <f>TEXT(Y4,"###,###")</f>
        <v>112,891</v>
      </c>
      <c r="AB4" s="127"/>
      <c r="AC4" s="127">
        <f t="shared" ref="AC4:AC9" si="0">Y4/X4-1</f>
        <v>6.0009389671361602E-2</v>
      </c>
      <c r="AD4" s="127"/>
      <c r="AE4" s="127">
        <f>Y4/T4-1</f>
        <v>0.1237855379469619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49498</v>
      </c>
      <c r="U5" s="129">
        <v>50743</v>
      </c>
      <c r="V5" s="129">
        <v>51871</v>
      </c>
      <c r="W5" s="129">
        <v>52244</v>
      </c>
      <c r="X5" s="129">
        <v>52322</v>
      </c>
      <c r="Y5" s="129">
        <v>55195</v>
      </c>
      <c r="Z5" s="127"/>
      <c r="AA5" s="127" t="str">
        <f>TEXT(Y5,"###,###")</f>
        <v>55,195</v>
      </c>
      <c r="AB5" s="127"/>
      <c r="AC5" s="127">
        <f t="shared" si="0"/>
        <v>5.4909980505332356E-2</v>
      </c>
      <c r="AD5" s="127"/>
      <c r="AE5" s="127">
        <f t="shared" ref="AE5:AE9" si="1">Y5/T5-1</f>
        <v>0.11509555941654215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50958</v>
      </c>
      <c r="U6" s="129">
        <v>52358</v>
      </c>
      <c r="V6" s="129">
        <v>53457</v>
      </c>
      <c r="W6" s="129">
        <v>54111</v>
      </c>
      <c r="X6" s="129">
        <v>54178</v>
      </c>
      <c r="Y6" s="129">
        <v>57696</v>
      </c>
      <c r="Z6" s="127"/>
      <c r="AA6" s="127" t="str">
        <f>TEXT(Y6,"###,###")</f>
        <v>57,696</v>
      </c>
      <c r="AB6" s="127"/>
      <c r="AC6" s="127">
        <f t="shared" si="0"/>
        <v>6.4934106094724831E-2</v>
      </c>
      <c r="AD6" s="127"/>
      <c r="AE6" s="127">
        <f t="shared" si="1"/>
        <v>0.13222653950312013</v>
      </c>
      <c r="AF6" s="127"/>
    </row>
    <row r="7" spans="1:32" ht="16.5" customHeight="1" thickBot="1" x14ac:dyDescent="0.3">
      <c r="A7" s="46" t="str">
        <f>"QUICK STATS for "&amp;'Table 8.59'!Y2&amp;"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68308</v>
      </c>
      <c r="U7" s="129">
        <v>69950</v>
      </c>
      <c r="V7" s="129">
        <v>71309</v>
      </c>
      <c r="W7" s="129">
        <v>71277</v>
      </c>
      <c r="X7" s="129">
        <v>71482</v>
      </c>
      <c r="Y7" s="129">
        <v>74133</v>
      </c>
      <c r="Z7" s="127"/>
      <c r="AA7" s="127" t="str">
        <f>TEXT(Y7,"###,###")</f>
        <v>74,133</v>
      </c>
      <c r="AB7" s="127"/>
      <c r="AC7" s="127">
        <f t="shared" si="0"/>
        <v>3.7086259477910444E-2</v>
      </c>
      <c r="AD7" s="127"/>
      <c r="AE7" s="127">
        <f t="shared" si="1"/>
        <v>8.5275516776951443E-2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112,891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8.59'!AA7</f>
        <v>74,133</v>
      </c>
      <c r="P8" s="51"/>
      <c r="S8" s="127" t="s">
        <v>96</v>
      </c>
      <c r="T8" s="127">
        <v>46872.5</v>
      </c>
      <c r="U8" s="127">
        <v>47006.79</v>
      </c>
      <c r="V8" s="127">
        <v>46975.75</v>
      </c>
      <c r="W8" s="127">
        <v>49182.5</v>
      </c>
      <c r="X8" s="127">
        <v>50020</v>
      </c>
      <c r="Y8" s="127">
        <v>49903.58</v>
      </c>
      <c r="Z8" s="127"/>
      <c r="AA8" s="127" t="str">
        <f>TEXT(Y8,"$###,###")</f>
        <v>$49,904</v>
      </c>
      <c r="AB8" s="127"/>
      <c r="AC8" s="127">
        <f t="shared" si="0"/>
        <v>-2.3274690123950004E-3</v>
      </c>
      <c r="AD8" s="127"/>
      <c r="AE8" s="127">
        <f t="shared" si="1"/>
        <v>6.4666488879406847E-2</v>
      </c>
      <c r="AF8" s="127"/>
    </row>
    <row r="9" spans="1:32" x14ac:dyDescent="0.25">
      <c r="A9" s="55" t="s">
        <v>17</v>
      </c>
      <c r="B9" s="56"/>
      <c r="C9" s="57"/>
      <c r="D9" s="58">
        <f>'Table 8.59'!AC104</f>
        <v>80.172910152270774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49.83340752431441</v>
      </c>
      <c r="P9" s="59" t="s">
        <v>97</v>
      </c>
      <c r="S9" s="127" t="s">
        <v>9</v>
      </c>
      <c r="T9" s="127">
        <v>4719721380</v>
      </c>
      <c r="U9" s="127">
        <v>4916730755</v>
      </c>
      <c r="V9" s="127">
        <v>5113346135</v>
      </c>
      <c r="W9" s="127">
        <v>5243574775</v>
      </c>
      <c r="X9" s="127">
        <v>5415934540</v>
      </c>
      <c r="Y9" s="127">
        <v>5699543168</v>
      </c>
      <c r="Z9" s="127"/>
      <c r="AA9" s="127" t="str">
        <f>TEXT(Y9/1000000,"$#,###.0")&amp;" mil"</f>
        <v>$5,699.5 mil</v>
      </c>
      <c r="AB9" s="127"/>
      <c r="AC9" s="127">
        <f t="shared" si="0"/>
        <v>5.2365593768790353E-2</v>
      </c>
      <c r="AD9" s="127"/>
      <c r="AE9" s="127">
        <f t="shared" si="1"/>
        <v>0.20760161651745634</v>
      </c>
      <c r="AF9" s="127"/>
    </row>
    <row r="10" spans="1:32" x14ac:dyDescent="0.25">
      <c r="A10" s="55" t="s">
        <v>20</v>
      </c>
      <c r="B10" s="56"/>
      <c r="C10" s="57"/>
      <c r="D10" s="58">
        <f>'Table 8.59'!AC105</f>
        <v>13.084302557334066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50.16659247568559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94.124074298895238</v>
      </c>
      <c r="P11" s="59" t="s">
        <v>97</v>
      </c>
      <c r="S11" s="127" t="s">
        <v>32</v>
      </c>
      <c r="T11" s="129">
        <v>90158</v>
      </c>
      <c r="U11" s="129">
        <v>92848</v>
      </c>
      <c r="V11" s="129">
        <v>95172</v>
      </c>
      <c r="W11" s="129">
        <v>96431</v>
      </c>
      <c r="X11" s="129">
        <v>96214</v>
      </c>
      <c r="Y11" s="129">
        <v>102159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8.59'!AC108</f>
        <v>14.781514912614824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14.476683798038662</v>
      </c>
      <c r="P12" s="59" t="s">
        <v>97</v>
      </c>
      <c r="S12" s="127" t="s">
        <v>33</v>
      </c>
      <c r="T12" s="129">
        <v>10298</v>
      </c>
      <c r="U12" s="129">
        <v>10253</v>
      </c>
      <c r="V12" s="129">
        <v>10156</v>
      </c>
      <c r="W12" s="129">
        <v>9924</v>
      </c>
      <c r="X12" s="129">
        <v>10286</v>
      </c>
      <c r="Y12" s="129">
        <v>10732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8.59'!AC109</f>
        <v>13.84875676537545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8.59'!AA118</f>
        <v>38.5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8.59'!AC110</f>
        <v>24.816858739846399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17.229843659368971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8.59'!AC111</f>
        <v>39.810082291768168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82.770156340631033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1977</v>
      </c>
      <c r="Z15" s="127"/>
      <c r="AA15" s="130">
        <f t="shared" ref="AA15:AA34" si="2">IF(Y15="np",0,Y15/$Y$34)</f>
        <v>1.7512467778653746E-2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253</v>
      </c>
      <c r="Z16" s="127"/>
      <c r="AA16" s="130">
        <f t="shared" si="2"/>
        <v>2.2410998219521486E-3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3647</v>
      </c>
      <c r="Z17" s="127"/>
      <c r="AA17" s="130">
        <f t="shared" si="2"/>
        <v>3.2305498223950534E-2</v>
      </c>
      <c r="AB17" s="127"/>
      <c r="AC17" s="127"/>
      <c r="AD17" s="127"/>
      <c r="AE17" s="127"/>
      <c r="AF17" s="127"/>
    </row>
    <row r="18" spans="1:32" x14ac:dyDescent="0.25">
      <c r="A18" s="85" t="str">
        <f>'Table 8.59'!$S$1&amp;" ("&amp;'Table 8.59'!$T$2&amp;" to "&amp;'Table 8.59'!$Y$2&amp;")"</f>
        <v>Port Phillip (2011-12 to 2016-17)</v>
      </c>
      <c r="B18" s="85"/>
      <c r="C18" s="85"/>
      <c r="D18" s="85"/>
      <c r="E18" s="85"/>
      <c r="F18" s="85"/>
      <c r="G18" s="85" t="str">
        <f>'Table 8.59'!$S$1&amp;" ("&amp;'Table 8.59'!$T$2&amp;" to "&amp;'Table 8.59'!$Y$2&amp;")"</f>
        <v>Port Phillip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686</v>
      </c>
      <c r="Z18" s="127"/>
      <c r="AA18" s="130">
        <f t="shared" si="2"/>
        <v>6.076658015253652E-3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4231</v>
      </c>
      <c r="Z19" s="127"/>
      <c r="AA19" s="130">
        <f t="shared" si="2"/>
        <v>3.747862982877289E-2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4455</v>
      </c>
      <c r="Z20" s="127"/>
      <c r="AA20" s="130">
        <f t="shared" si="2"/>
        <v>3.9462844690896531E-2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7266</v>
      </c>
      <c r="Z21" s="127"/>
      <c r="AA21" s="130">
        <f t="shared" si="2"/>
        <v>6.4362969590135613E-2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10245</v>
      </c>
      <c r="Z22" s="127"/>
      <c r="AA22" s="130">
        <f t="shared" si="2"/>
        <v>9.0751255635967434E-2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2464</v>
      </c>
      <c r="Z23" s="127"/>
      <c r="AA23" s="130">
        <f t="shared" si="2"/>
        <v>2.1826363483360055E-2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4536</v>
      </c>
      <c r="Z24" s="127"/>
      <c r="AA24" s="130">
        <f t="shared" si="2"/>
        <v>4.0180350958003735E-2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5904</v>
      </c>
      <c r="Z25" s="127"/>
      <c r="AA25" s="130">
        <f t="shared" si="2"/>
        <v>5.2298234580258833E-2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2704</v>
      </c>
      <c r="Z26" s="127"/>
      <c r="AA26" s="130">
        <f t="shared" si="2"/>
        <v>2.3952307978492529E-2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15234</v>
      </c>
      <c r="Z27" s="127"/>
      <c r="AA27" s="130">
        <f t="shared" si="2"/>
        <v>0.13494432682853372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12975</v>
      </c>
      <c r="Z28" s="127"/>
      <c r="AA28" s="130">
        <f t="shared" si="2"/>
        <v>0.11493387426809931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4127</v>
      </c>
      <c r="Z29" s="127"/>
      <c r="AA29" s="130">
        <f t="shared" si="2"/>
        <v>3.6557387214215482E-2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8192</v>
      </c>
      <c r="Z30" s="127"/>
      <c r="AA30" s="130">
        <f t="shared" si="2"/>
        <v>7.2565572100521739E-2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8.59'!Y2&amp;")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9026</v>
      </c>
      <c r="Z31" s="127"/>
      <c r="AA31" s="130">
        <f t="shared" si="2"/>
        <v>7.9953229221107092E-2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3718</v>
      </c>
      <c r="Z32" s="127"/>
      <c r="AA32" s="130">
        <f t="shared" si="2"/>
        <v>3.2934423470427229E-2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3117</v>
      </c>
      <c r="Z33" s="127"/>
      <c r="AA33" s="130">
        <f t="shared" si="2"/>
        <v>2.761070413053299E-2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112891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57685</v>
      </c>
      <c r="U37" s="127">
        <v>58451</v>
      </c>
      <c r="V37" s="127">
        <v>59663</v>
      </c>
      <c r="W37" s="127">
        <v>59446</v>
      </c>
      <c r="X37" s="127">
        <v>60045</v>
      </c>
      <c r="Y37" s="127">
        <v>61360</v>
      </c>
      <c r="Z37" s="127"/>
      <c r="AA37" s="127" t="str">
        <f>TEXT(Y37,"###,###")</f>
        <v>61,360</v>
      </c>
      <c r="AB37" s="127"/>
      <c r="AC37" s="127">
        <f>Y37/X37-1</f>
        <v>2.1900241485552474E-2</v>
      </c>
      <c r="AD37" s="127"/>
      <c r="AE37" s="127">
        <f>Y37/T37-1</f>
        <v>6.3708069688827251E-2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10623</v>
      </c>
      <c r="U38" s="127">
        <v>11499</v>
      </c>
      <c r="V38" s="127">
        <v>11646</v>
      </c>
      <c r="W38" s="127">
        <v>11831</v>
      </c>
      <c r="X38" s="127">
        <v>11437</v>
      </c>
      <c r="Y38" s="127">
        <v>12773</v>
      </c>
      <c r="Z38" s="127"/>
      <c r="AA38" s="127" t="str">
        <f>TEXT(Y38,"###,###")</f>
        <v>12,773</v>
      </c>
      <c r="AB38" s="127"/>
      <c r="AC38" s="127">
        <f>Y38/X38-1</f>
        <v>0.11681384978578291</v>
      </c>
      <c r="AD38" s="127"/>
      <c r="AE38" s="127">
        <f>Y38/T38-1</f>
        <v>0.20239103831309424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68308</v>
      </c>
      <c r="U40" s="127">
        <v>69950</v>
      </c>
      <c r="V40" s="127">
        <v>71309</v>
      </c>
      <c r="W40" s="127">
        <v>71277</v>
      </c>
      <c r="X40" s="127">
        <v>71482</v>
      </c>
      <c r="Y40" s="127">
        <v>74133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82.770156340631033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17.229843659368971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16</v>
      </c>
      <c r="Y44" s="129">
        <v>21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195</v>
      </c>
      <c r="Y45" s="129">
        <v>246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1311</v>
      </c>
      <c r="Y46" s="129">
        <v>1476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5090</v>
      </c>
      <c r="Y47" s="129">
        <v>5584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10477</v>
      </c>
      <c r="Y48" s="129">
        <v>11019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8.59'!S1&amp;" ("&amp;'Table 8.59'!Y2&amp;") *"</f>
        <v>Number of jobs by age and sex of job holders in Port Phillip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9694</v>
      </c>
      <c r="Y49" s="129">
        <v>10105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6626</v>
      </c>
      <c r="Y50" s="129">
        <v>6873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5090</v>
      </c>
      <c r="Y51" s="129">
        <v>5141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3944</v>
      </c>
      <c r="Y52" s="129">
        <v>4219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3209</v>
      </c>
      <c r="Y53" s="129">
        <v>3315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2751</v>
      </c>
      <c r="Y54" s="129">
        <v>2984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1840</v>
      </c>
      <c r="Y55" s="129">
        <v>1969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1193</v>
      </c>
      <c r="Y56" s="129">
        <v>1206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554</v>
      </c>
      <c r="Y57" s="129">
        <v>646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201</v>
      </c>
      <c r="Y58" s="129">
        <v>258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71</v>
      </c>
      <c r="Y59" s="129">
        <v>77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57</v>
      </c>
      <c r="Y60" s="129">
        <v>53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52322</v>
      </c>
      <c r="Y61" s="129">
        <v>55195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5</v>
      </c>
      <c r="Y63" s="129">
        <v>5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8.59'!S1&amp;" ("&amp;'Table 8.59'!Y2&amp;") *"</f>
        <v>Number of employed persons per occupation of main job by sex in Port Phillip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241</v>
      </c>
      <c r="Y64" s="129">
        <v>299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1638</v>
      </c>
      <c r="Y65" s="129">
        <v>1697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6020</v>
      </c>
      <c r="Y66" s="129">
        <v>6576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11422</v>
      </c>
      <c r="Y67" s="129">
        <v>12344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9636</v>
      </c>
      <c r="Y68" s="129">
        <v>10015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6309</v>
      </c>
      <c r="Y69" s="129">
        <v>6845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4980</v>
      </c>
      <c r="Y70" s="129">
        <v>5073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4254</v>
      </c>
      <c r="Y71" s="129">
        <v>4605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3397</v>
      </c>
      <c r="Y72" s="129">
        <v>3635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2826</v>
      </c>
      <c r="Y73" s="129">
        <v>2896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1773</v>
      </c>
      <c r="Y74" s="129">
        <v>1908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1023</v>
      </c>
      <c r="Y75" s="129">
        <v>1062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378</v>
      </c>
      <c r="Y76" s="129">
        <v>473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128</v>
      </c>
      <c r="Y77" s="129">
        <v>146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67</v>
      </c>
      <c r="Y78" s="129">
        <v>56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67</v>
      </c>
      <c r="Y79" s="129">
        <v>57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54178</v>
      </c>
      <c r="Y80" s="129">
        <v>57696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8.59'!S1</f>
        <v>Port Phillip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6133</v>
      </c>
      <c r="Y83" s="129">
        <v>6348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9337</v>
      </c>
      <c r="Y84" s="129">
        <v>9670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8.59'!AA4</f>
        <v>112,891</v>
      </c>
      <c r="D85" s="99">
        <f>'Table 8.59'!AC4</f>
        <v>6.0009389671361602E-2</v>
      </c>
      <c r="E85" s="100">
        <f>'Table 8.59'!AC4</f>
        <v>6.0009389671361602E-2</v>
      </c>
      <c r="F85" s="99">
        <f>'Table 8.59'!AE4</f>
        <v>0.1237855379469619</v>
      </c>
      <c r="G85" s="100">
        <f>'Table 8.59'!AE4</f>
        <v>0.1237855379469619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3309</v>
      </c>
      <c r="Y85" s="129">
        <v>3382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8.59'!AA5</f>
        <v>55,195</v>
      </c>
      <c r="D86" s="99">
        <f>'Table 8.59'!AC5</f>
        <v>5.4909980505332356E-2</v>
      </c>
      <c r="E86" s="100">
        <f>'Table 8.59'!AC5</f>
        <v>5.4909980505332356E-2</v>
      </c>
      <c r="F86" s="99">
        <f>'Table 8.59'!AE5</f>
        <v>0.11509555941654215</v>
      </c>
      <c r="G86" s="100">
        <f>'Table 8.59'!AE5</f>
        <v>0.11509555941654215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2214</v>
      </c>
      <c r="Y86" s="129">
        <v>2234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8.59'!AA6</f>
        <v>57,696</v>
      </c>
      <c r="D87" s="99">
        <f>'Table 8.59'!AC6</f>
        <v>6.4934106094724831E-2</v>
      </c>
      <c r="E87" s="100">
        <f>'Table 8.59'!AC6</f>
        <v>6.4934106094724831E-2</v>
      </c>
      <c r="F87" s="99">
        <f>'Table 8.59'!AE6</f>
        <v>0.13222653950312013</v>
      </c>
      <c r="G87" s="100">
        <f>'Table 8.59'!AE6</f>
        <v>0.13222653950312013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2101</v>
      </c>
      <c r="Y87" s="129">
        <v>2329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8.59'!AA7</f>
        <v>74,133</v>
      </c>
      <c r="D88" s="99">
        <f>'Table 8.59'!AC7</f>
        <v>3.7086259477910444E-2</v>
      </c>
      <c r="E88" s="100">
        <f>'Table 8.59'!AC7</f>
        <v>3.7086259477910444E-2</v>
      </c>
      <c r="F88" s="99">
        <f>'Table 8.59'!AE7</f>
        <v>8.5275516776951443E-2</v>
      </c>
      <c r="G88" s="100">
        <f>'Table 8.59'!AE7</f>
        <v>8.5275516776951443E-2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1866</v>
      </c>
      <c r="Y88" s="129">
        <v>1904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8.59'!AA37</f>
        <v>61,360</v>
      </c>
      <c r="D89" s="99">
        <f>'Table 8.59'!AC37</f>
        <v>2.1900241485552474E-2</v>
      </c>
      <c r="E89" s="100">
        <f>'Table 8.59'!AC37</f>
        <v>2.1900241485552474E-2</v>
      </c>
      <c r="F89" s="99">
        <f>'Table 8.59'!AE37</f>
        <v>6.3708069688827251E-2</v>
      </c>
      <c r="G89" s="100">
        <f>'Table 8.59'!AE37</f>
        <v>6.3708069688827251E-2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708</v>
      </c>
      <c r="Y89" s="129">
        <v>761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8.59'!AA38</f>
        <v>12,773</v>
      </c>
      <c r="D90" s="99">
        <f>'Table 8.59'!AC38</f>
        <v>0.11681384978578291</v>
      </c>
      <c r="E90" s="100">
        <f>'Table 8.59'!AC38</f>
        <v>0.11681384978578291</v>
      </c>
      <c r="F90" s="99">
        <f>'Table 8.59'!AE38</f>
        <v>0.20239103831309424</v>
      </c>
      <c r="G90" s="100">
        <f>'Table 8.59'!AE38</f>
        <v>0.20239103831309424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1959</v>
      </c>
      <c r="Y90" s="129">
        <v>1998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8.59'!AA114</f>
        <v>5,754</v>
      </c>
      <c r="D91" s="99">
        <f>'Table 8.59'!AC114</f>
        <v>0.10824345146379044</v>
      </c>
      <c r="E91" s="100">
        <f>'Table 8.59'!AC114</f>
        <v>0.10824345146379044</v>
      </c>
      <c r="F91" s="99">
        <f>'Table 8.59'!AE114</f>
        <v>0.20806214570648751</v>
      </c>
      <c r="G91" s="100">
        <f>'Table 8.59'!AE114</f>
        <v>0.20806214570648751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35730</v>
      </c>
      <c r="Y91" s="129">
        <v>36943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8.59'!AA115</f>
        <v>7,019</v>
      </c>
      <c r="D92" s="99">
        <f>'Table 8.59'!AC115</f>
        <v>0.12393915132105682</v>
      </c>
      <c r="E92" s="100">
        <f>'Table 8.59'!AC115</f>
        <v>0.12393915132105682</v>
      </c>
      <c r="F92" s="99">
        <f>'Table 8.59'!AE115</f>
        <v>0.19798600443761738</v>
      </c>
      <c r="G92" s="100">
        <f>'Table 8.59'!AE115</f>
        <v>0.19798600443761738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8.59'!AA8</f>
        <v>$49,904</v>
      </c>
      <c r="D93" s="99">
        <f>'Table 8.59'!AC8</f>
        <v>-2.3274690123950004E-3</v>
      </c>
      <c r="E93" s="100">
        <f>'Table 8.59'!AC8</f>
        <v>-2.3274690123950004E-3</v>
      </c>
      <c r="F93" s="99">
        <f>'Table 8.59'!AE8</f>
        <v>6.4666488879406847E-2</v>
      </c>
      <c r="G93" s="100">
        <f>'Table 8.59'!AE8</f>
        <v>6.4666488879406847E-2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5057</v>
      </c>
      <c r="Y93" s="129">
        <v>5304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8.59'!AA9</f>
        <v>$5,699.5 mil</v>
      </c>
      <c r="D94" s="99">
        <f>'Table 8.59'!AC9</f>
        <v>5.2365593768790353E-2</v>
      </c>
      <c r="E94" s="100">
        <f>'Table 8.59'!AC9</f>
        <v>5.2365593768790353E-2</v>
      </c>
      <c r="F94" s="99">
        <f>'Table 8.59'!AE9</f>
        <v>0.20760161651745634</v>
      </c>
      <c r="G94" s="100">
        <f>'Table 8.59'!AE9</f>
        <v>0.20760161651745634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10358</v>
      </c>
      <c r="Y94" s="129">
        <v>10720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900</v>
      </c>
      <c r="Y95" s="129">
        <v>965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3185</v>
      </c>
      <c r="Y96" s="129">
        <v>3393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5388</v>
      </c>
      <c r="Y97" s="129">
        <v>5795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2480</v>
      </c>
      <c r="Y98" s="129">
        <v>2601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71</v>
      </c>
      <c r="Y99" s="129">
        <v>89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868</v>
      </c>
      <c r="Y100" s="129">
        <v>975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35752</v>
      </c>
      <c r="Y101" s="129">
        <v>37190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82402</v>
      </c>
      <c r="Y104" s="127">
        <v>90508</v>
      </c>
      <c r="Z104" s="127"/>
      <c r="AA104" s="127" t="str">
        <f>TEXT(Y104,"###,###")</f>
        <v>90,508</v>
      </c>
      <c r="AB104" s="127"/>
      <c r="AC104" s="127">
        <f>Y104/($Y$4)*100</f>
        <v>80.172910152270774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14984</v>
      </c>
      <c r="Y105" s="127">
        <v>14771</v>
      </c>
      <c r="Z105" s="127"/>
      <c r="AA105" s="127" t="str">
        <f>TEXT(Y105,"###,###")</f>
        <v>14,771</v>
      </c>
      <c r="AB105" s="127"/>
      <c r="AC105" s="127">
        <f>Y105/($Y$4)*100</f>
        <v>13.084302557334066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97386</v>
      </c>
      <c r="Y106" s="127">
        <v>105279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14519</v>
      </c>
      <c r="Y108" s="127">
        <v>16687</v>
      </c>
      <c r="Z108" s="127"/>
      <c r="AA108" s="127" t="str">
        <f>TEXT(Y108,"###,###")</f>
        <v>16,687</v>
      </c>
      <c r="AB108" s="127"/>
      <c r="AC108" s="127">
        <f>Y108/($Y$4)*100</f>
        <v>14.781514912614824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14413</v>
      </c>
      <c r="Y109" s="127">
        <v>15634</v>
      </c>
      <c r="Z109" s="127"/>
      <c r="AA109" s="127" t="str">
        <f>TEXT(Y109,"###,###")</f>
        <v>15,634</v>
      </c>
      <c r="AB109" s="127"/>
      <c r="AC109" s="127">
        <f t="shared" ref="AC109:AC111" si="3">Y109/($Y$4)*100</f>
        <v>13.84875676537545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26741</v>
      </c>
      <c r="Y110" s="127">
        <v>28016</v>
      </c>
      <c r="Z110" s="127"/>
      <c r="AA110" s="127" t="str">
        <f>TEXT(Y110,"###,###")</f>
        <v>28,016</v>
      </c>
      <c r="AB110" s="127"/>
      <c r="AC110" s="127">
        <f t="shared" si="3"/>
        <v>24.816858739846399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41713</v>
      </c>
      <c r="Y111" s="127">
        <v>44942</v>
      </c>
      <c r="Z111" s="127"/>
      <c r="AA111" s="127" t="str">
        <f>TEXT(Y111,"###,###")</f>
        <v>44,942</v>
      </c>
      <c r="AB111" s="127"/>
      <c r="AC111" s="127">
        <f t="shared" si="3"/>
        <v>39.810082291768168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106500</v>
      </c>
      <c r="Y112" s="127">
        <v>112891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4763</v>
      </c>
      <c r="U114" s="127">
        <v>5186</v>
      </c>
      <c r="V114" s="127">
        <v>5215</v>
      </c>
      <c r="W114" s="127">
        <v>5331</v>
      </c>
      <c r="X114" s="127">
        <v>5192</v>
      </c>
      <c r="Y114" s="127">
        <v>5754</v>
      </c>
      <c r="Z114" s="127"/>
      <c r="AA114" s="127" t="str">
        <f>TEXT(Y114,"###,###")</f>
        <v>5,754</v>
      </c>
      <c r="AB114" s="127"/>
      <c r="AC114" s="127">
        <f>Y114/X114-1</f>
        <v>0.10824345146379044</v>
      </c>
      <c r="AD114" s="127"/>
      <c r="AE114" s="127">
        <f>Y114/T114-1</f>
        <v>0.20806214570648751</v>
      </c>
      <c r="AF114" s="127"/>
    </row>
    <row r="115" spans="19:32" x14ac:dyDescent="0.25">
      <c r="S115" s="127" t="s">
        <v>104</v>
      </c>
      <c r="T115" s="127">
        <v>5859</v>
      </c>
      <c r="U115" s="127">
        <v>6308</v>
      </c>
      <c r="V115" s="127">
        <v>6426</v>
      </c>
      <c r="W115" s="127">
        <v>6503</v>
      </c>
      <c r="X115" s="127">
        <v>6245</v>
      </c>
      <c r="Y115" s="127">
        <v>7019</v>
      </c>
      <c r="Z115" s="127"/>
      <c r="AA115" s="127" t="str">
        <f>TEXT(Y115,"###,###")</f>
        <v>7,019</v>
      </c>
      <c r="AB115" s="127"/>
      <c r="AC115" s="127">
        <f>Y115/X115-1</f>
        <v>0.12393915132105682</v>
      </c>
      <c r="AD115" s="127"/>
      <c r="AE115" s="127">
        <f>Y115/T115-1</f>
        <v>0.19798600443761738</v>
      </c>
      <c r="AF115" s="127"/>
    </row>
    <row r="116" spans="19:32" x14ac:dyDescent="0.25">
      <c r="S116" s="127" t="s">
        <v>56</v>
      </c>
      <c r="T116" s="127">
        <v>10622</v>
      </c>
      <c r="U116" s="127">
        <v>11494</v>
      </c>
      <c r="V116" s="127">
        <v>11641</v>
      </c>
      <c r="W116" s="127">
        <v>11834</v>
      </c>
      <c r="X116" s="127">
        <v>11437</v>
      </c>
      <c r="Y116" s="127">
        <v>12773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40.82</v>
      </c>
      <c r="V118" s="127">
        <v>40.92</v>
      </c>
      <c r="W118" s="127">
        <v>37.229999999999997</v>
      </c>
      <c r="X118" s="127">
        <v>40.36</v>
      </c>
      <c r="Y118" s="127">
        <v>38.450000000000003</v>
      </c>
      <c r="Z118" s="127"/>
      <c r="AA118" s="127" t="str">
        <f>TEXT(Y118,"##.0")</f>
        <v>38.5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59701</v>
      </c>
      <c r="V120" s="127">
        <v>61153</v>
      </c>
      <c r="W120" s="127">
        <v>61353</v>
      </c>
      <c r="X120" s="127">
        <v>61196</v>
      </c>
      <c r="Y120" s="127">
        <v>63401</v>
      </c>
      <c r="Z120" s="127"/>
      <c r="AA120" s="127" t="str">
        <f>TEXT(Y120,"###,###")</f>
        <v>63,401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4351</v>
      </c>
      <c r="V121" s="127">
        <v>4289</v>
      </c>
      <c r="W121" s="127">
        <v>4088</v>
      </c>
      <c r="X121" s="127">
        <v>4137</v>
      </c>
      <c r="Y121" s="127">
        <v>4356</v>
      </c>
      <c r="Z121" s="127"/>
      <c r="AA121" s="127" t="str">
        <f t="shared" ref="AA121:AA128" si="4">TEXT(Y121,"###,###")</f>
        <v>4,356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5896</v>
      </c>
      <c r="V122" s="127">
        <v>5868</v>
      </c>
      <c r="W122" s="127">
        <v>5838</v>
      </c>
      <c r="X122" s="127">
        <v>6149</v>
      </c>
      <c r="Y122" s="127">
        <v>6376</v>
      </c>
      <c r="Z122" s="127"/>
      <c r="AA122" s="127" t="str">
        <f t="shared" si="4"/>
        <v>6,376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65597</v>
      </c>
      <c r="V124" s="127">
        <v>67021</v>
      </c>
      <c r="W124" s="127">
        <v>67191</v>
      </c>
      <c r="X124" s="127">
        <v>67345</v>
      </c>
      <c r="Y124" s="127">
        <v>69777</v>
      </c>
      <c r="Z124" s="127"/>
      <c r="AA124" s="127" t="str">
        <f t="shared" si="4"/>
        <v>69,777</v>
      </c>
      <c r="AB124" s="127"/>
      <c r="AC124" s="127">
        <f>Y124/$Y$7*100</f>
        <v>94.124074298895238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10247</v>
      </c>
      <c r="V125" s="127">
        <v>10157</v>
      </c>
      <c r="W125" s="127">
        <v>9926</v>
      </c>
      <c r="X125" s="127">
        <v>10286</v>
      </c>
      <c r="Y125" s="127">
        <v>10732</v>
      </c>
      <c r="Z125" s="127"/>
      <c r="AA125" s="127" t="str">
        <f t="shared" si="4"/>
        <v>10,732</v>
      </c>
      <c r="AB125" s="127"/>
      <c r="AC125" s="127">
        <f>Y125/$Y$7*100</f>
        <v>14.476683798038662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35221</v>
      </c>
      <c r="V127" s="127">
        <v>35797</v>
      </c>
      <c r="W127" s="127">
        <v>35669</v>
      </c>
      <c r="X127" s="127">
        <v>35730</v>
      </c>
      <c r="Y127" s="127">
        <v>36943</v>
      </c>
      <c r="Z127" s="127"/>
      <c r="AA127" s="127" t="str">
        <f t="shared" si="4"/>
        <v>36,943</v>
      </c>
      <c r="AB127" s="127"/>
      <c r="AC127" s="127">
        <f>Y127/$Y$7*100</f>
        <v>49.83340752431441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34729</v>
      </c>
      <c r="V128" s="127">
        <v>35512</v>
      </c>
      <c r="W128" s="127">
        <v>35608</v>
      </c>
      <c r="X128" s="127">
        <v>35752</v>
      </c>
      <c r="Y128" s="127">
        <v>37190</v>
      </c>
      <c r="Z128" s="127"/>
      <c r="AA128" s="127" t="str">
        <f t="shared" si="4"/>
        <v>37,190</v>
      </c>
      <c r="AB128" s="127"/>
      <c r="AC128" s="127">
        <f>Y128/$Y$7*100</f>
        <v>50.16659247568559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ACB42342-CF1B-4152-AD2A-607598F3439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5933FE36-3CCA-422F-9AFA-171F2EA0FC2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AB82283C-585C-41C2-A5CA-33C2315A5D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01F81A2D-CE48-41A1-ACA1-5FB6CEF500E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Pyrenees</v>
      </c>
      <c r="T1" s="127"/>
      <c r="U1" s="127"/>
      <c r="V1" s="127"/>
      <c r="W1" s="127"/>
      <c r="X1" s="127"/>
      <c r="Y1" s="127" t="str">
        <f>Y3</f>
        <v>8.60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171</v>
      </c>
      <c r="V3" s="127"/>
      <c r="W3" s="127"/>
      <c r="X3" s="127"/>
      <c r="Y3" s="127" t="s">
        <v>213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8.60'!$Y$3&amp;" "&amp;'Table 8.60'!$U$3&amp;", "&amp;'State data for spotlight'!$C$3&amp;", "&amp;'Table 8.60'!$Y$2</f>
        <v>Table 8.60 Pyrenees,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4541</v>
      </c>
      <c r="U4" s="129">
        <v>4565</v>
      </c>
      <c r="V4" s="129">
        <v>4531</v>
      </c>
      <c r="W4" s="129">
        <v>4443</v>
      </c>
      <c r="X4" s="129">
        <v>4445</v>
      </c>
      <c r="Y4" s="129">
        <v>4732</v>
      </c>
      <c r="Z4" s="127"/>
      <c r="AA4" s="127" t="str">
        <f>TEXT(Y4,"###,###")</f>
        <v>4,732</v>
      </c>
      <c r="AB4" s="127"/>
      <c r="AC4" s="127">
        <f t="shared" ref="AC4:AC9" si="0">Y4/X4-1</f>
        <v>6.4566929133858197E-2</v>
      </c>
      <c r="AD4" s="127"/>
      <c r="AE4" s="127">
        <f>Y4/T4-1</f>
        <v>4.2061219995595645E-2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2494</v>
      </c>
      <c r="U5" s="129">
        <v>2517</v>
      </c>
      <c r="V5" s="129">
        <v>2529</v>
      </c>
      <c r="W5" s="129">
        <v>2455</v>
      </c>
      <c r="X5" s="129">
        <v>2404</v>
      </c>
      <c r="Y5" s="129">
        <v>2550</v>
      </c>
      <c r="Z5" s="127"/>
      <c r="AA5" s="127" t="str">
        <f>TEXT(Y5,"###,###")</f>
        <v>2,550</v>
      </c>
      <c r="AB5" s="127"/>
      <c r="AC5" s="127">
        <f t="shared" si="0"/>
        <v>6.0732113144758681E-2</v>
      </c>
      <c r="AD5" s="127"/>
      <c r="AE5" s="127">
        <f t="shared" ref="AE5:AE9" si="1">Y5/T5-1</f>
        <v>2.2453889334402621E-2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2050</v>
      </c>
      <c r="U6" s="129">
        <v>2048</v>
      </c>
      <c r="V6" s="129">
        <v>1997</v>
      </c>
      <c r="W6" s="129">
        <v>1983</v>
      </c>
      <c r="X6" s="129">
        <v>2040</v>
      </c>
      <c r="Y6" s="129">
        <v>2182</v>
      </c>
      <c r="Z6" s="127"/>
      <c r="AA6" s="127" t="str">
        <f>TEXT(Y6,"###,###")</f>
        <v>2,182</v>
      </c>
      <c r="AB6" s="127"/>
      <c r="AC6" s="127">
        <f t="shared" si="0"/>
        <v>6.9607843137254877E-2</v>
      </c>
      <c r="AD6" s="127"/>
      <c r="AE6" s="127">
        <f t="shared" si="1"/>
        <v>6.4390243902439082E-2</v>
      </c>
      <c r="AF6" s="127"/>
    </row>
    <row r="7" spans="1:32" ht="16.5" customHeight="1" thickBot="1" x14ac:dyDescent="0.3">
      <c r="A7" s="46" t="str">
        <f>"QUICK STATS for "&amp;'Table 8.60'!Y2&amp;"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3014</v>
      </c>
      <c r="U7" s="129">
        <v>3044</v>
      </c>
      <c r="V7" s="129">
        <v>3031</v>
      </c>
      <c r="W7" s="129">
        <v>3021</v>
      </c>
      <c r="X7" s="129">
        <v>3052</v>
      </c>
      <c r="Y7" s="129">
        <v>3221</v>
      </c>
      <c r="Z7" s="127"/>
      <c r="AA7" s="127" t="str">
        <f>TEXT(Y7,"###,###")</f>
        <v>3,221</v>
      </c>
      <c r="AB7" s="127"/>
      <c r="AC7" s="127">
        <f t="shared" si="0"/>
        <v>5.5373525557011805E-2</v>
      </c>
      <c r="AD7" s="127"/>
      <c r="AE7" s="127">
        <f t="shared" si="1"/>
        <v>6.8679495686794878E-2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4,732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8.60'!AA7</f>
        <v>3,221</v>
      </c>
      <c r="P8" s="51"/>
      <c r="S8" s="127" t="s">
        <v>96</v>
      </c>
      <c r="T8" s="127">
        <v>25929.040000000001</v>
      </c>
      <c r="U8" s="127">
        <v>27181</v>
      </c>
      <c r="V8" s="127">
        <v>28058.74</v>
      </c>
      <c r="W8" s="127">
        <v>31227</v>
      </c>
      <c r="X8" s="127">
        <v>32068.06</v>
      </c>
      <c r="Y8" s="127">
        <v>32196.32</v>
      </c>
      <c r="Z8" s="127"/>
      <c r="AA8" s="127" t="str">
        <f>TEXT(Y8,"$###,###")</f>
        <v>$32,196</v>
      </c>
      <c r="AB8" s="127"/>
      <c r="AC8" s="127">
        <f t="shared" si="0"/>
        <v>3.9996183118029549E-3</v>
      </c>
      <c r="AD8" s="127"/>
      <c r="AE8" s="127">
        <f t="shared" si="1"/>
        <v>0.24170891016404772</v>
      </c>
      <c r="AF8" s="127"/>
    </row>
    <row r="9" spans="1:32" x14ac:dyDescent="0.25">
      <c r="A9" s="55" t="s">
        <v>17</v>
      </c>
      <c r="B9" s="56"/>
      <c r="C9" s="57"/>
      <c r="D9" s="58">
        <f>'Table 8.60'!AC104</f>
        <v>63.524936601859686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53.989444271965226</v>
      </c>
      <c r="P9" s="59" t="s">
        <v>97</v>
      </c>
      <c r="S9" s="127" t="s">
        <v>9</v>
      </c>
      <c r="T9" s="127">
        <v>98836355</v>
      </c>
      <c r="U9" s="127">
        <v>100928652</v>
      </c>
      <c r="V9" s="127">
        <v>108453185</v>
      </c>
      <c r="W9" s="127">
        <v>115119328</v>
      </c>
      <c r="X9" s="127">
        <v>117790583</v>
      </c>
      <c r="Y9" s="127">
        <v>133124001</v>
      </c>
      <c r="Z9" s="127"/>
      <c r="AA9" s="127" t="str">
        <f>TEXT(Y9/1000000,"$#,###.0")&amp;" mil"</f>
        <v>$133.1 mil</v>
      </c>
      <c r="AB9" s="127"/>
      <c r="AC9" s="127">
        <f t="shared" si="0"/>
        <v>0.13017524499390576</v>
      </c>
      <c r="AD9" s="127"/>
      <c r="AE9" s="127">
        <f t="shared" si="1"/>
        <v>0.34691329926118786</v>
      </c>
      <c r="AF9" s="127"/>
    </row>
    <row r="10" spans="1:32" x14ac:dyDescent="0.25">
      <c r="A10" s="55" t="s">
        <v>20</v>
      </c>
      <c r="B10" s="56"/>
      <c r="C10" s="57"/>
      <c r="D10" s="58">
        <f>'Table 8.60'!AC105</f>
        <v>18.596787827557058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46.010555728034774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84.073269171064894</v>
      </c>
      <c r="P11" s="59" t="s">
        <v>97</v>
      </c>
      <c r="S11" s="127" t="s">
        <v>32</v>
      </c>
      <c r="T11" s="129">
        <v>3545</v>
      </c>
      <c r="U11" s="129">
        <v>3580</v>
      </c>
      <c r="V11" s="129">
        <v>3555</v>
      </c>
      <c r="W11" s="129">
        <v>3474</v>
      </c>
      <c r="X11" s="129">
        <v>3501</v>
      </c>
      <c r="Y11" s="129">
        <v>3778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8.60'!AC108</f>
        <v>21.153846153846153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29.618131015212668</v>
      </c>
      <c r="P12" s="59" t="s">
        <v>97</v>
      </c>
      <c r="S12" s="127" t="s">
        <v>33</v>
      </c>
      <c r="T12" s="129">
        <v>998</v>
      </c>
      <c r="U12" s="129">
        <v>985</v>
      </c>
      <c r="V12" s="129">
        <v>981</v>
      </c>
      <c r="W12" s="129">
        <v>969</v>
      </c>
      <c r="X12" s="129">
        <v>944</v>
      </c>
      <c r="Y12" s="129">
        <v>954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8.60'!AC109</f>
        <v>15.912933220625527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8.60'!AA118</f>
        <v>45.8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8.60'!AC110</f>
        <v>20.77345731191885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16.050915864638309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8.60'!AC111</f>
        <v>24.281487743026204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83.949084135361687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608</v>
      </c>
      <c r="Z15" s="127"/>
      <c r="AA15" s="130">
        <f t="shared" ref="AA15:AA34" si="2">IF(Y15="np",0,Y15/$Y$34)</f>
        <v>0.12848689771766694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35</v>
      </c>
      <c r="Z16" s="127"/>
      <c r="AA16" s="130">
        <f t="shared" si="2"/>
        <v>7.3964497041420114E-3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308</v>
      </c>
      <c r="Z17" s="127"/>
      <c r="AA17" s="130">
        <f t="shared" si="2"/>
        <v>6.5088757396449703E-2</v>
      </c>
      <c r="AB17" s="127"/>
      <c r="AC17" s="127"/>
      <c r="AD17" s="127"/>
      <c r="AE17" s="127"/>
      <c r="AF17" s="127"/>
    </row>
    <row r="18" spans="1:32" x14ac:dyDescent="0.25">
      <c r="A18" s="85" t="str">
        <f>'Table 8.60'!$S$1&amp;" ("&amp;'Table 8.60'!$T$2&amp;" to "&amp;'Table 8.60'!$Y$2&amp;")"</f>
        <v>Pyrenees (2011-12 to 2016-17)</v>
      </c>
      <c r="B18" s="85"/>
      <c r="C18" s="85"/>
      <c r="D18" s="85"/>
      <c r="E18" s="85"/>
      <c r="F18" s="85"/>
      <c r="G18" s="85" t="str">
        <f>'Table 8.60'!$S$1&amp;" ("&amp;'Table 8.60'!$T$2&amp;" to "&amp;'Table 8.60'!$Y$2&amp;")"</f>
        <v>Pyrenees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21</v>
      </c>
      <c r="Z18" s="127"/>
      <c r="AA18" s="130">
        <f t="shared" si="2"/>
        <v>4.4378698224852072E-3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239</v>
      </c>
      <c r="Z19" s="127"/>
      <c r="AA19" s="130">
        <f t="shared" si="2"/>
        <v>5.0507185122569735E-2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103</v>
      </c>
      <c r="Z20" s="127"/>
      <c r="AA20" s="130">
        <f t="shared" si="2"/>
        <v>2.1766694843617922E-2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306</v>
      </c>
      <c r="Z21" s="127"/>
      <c r="AA21" s="130">
        <f t="shared" si="2"/>
        <v>6.4666103127641594E-2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194</v>
      </c>
      <c r="Z22" s="127"/>
      <c r="AA22" s="130">
        <f t="shared" si="2"/>
        <v>4.0997464074387154E-2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246</v>
      </c>
      <c r="Z23" s="127"/>
      <c r="AA23" s="130">
        <f t="shared" si="2"/>
        <v>5.1986475063398138E-2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30</v>
      </c>
      <c r="Z24" s="127"/>
      <c r="AA24" s="130">
        <f t="shared" si="2"/>
        <v>6.3398140321217246E-3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126</v>
      </c>
      <c r="Z25" s="127"/>
      <c r="AA25" s="130">
        <f t="shared" si="2"/>
        <v>2.6627218934911243E-2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43</v>
      </c>
      <c r="Z26" s="127"/>
      <c r="AA26" s="130">
        <f t="shared" si="2"/>
        <v>9.0870667793744725E-3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141</v>
      </c>
      <c r="Z27" s="127"/>
      <c r="AA27" s="130">
        <f t="shared" si="2"/>
        <v>2.9797125950972104E-2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216</v>
      </c>
      <c r="Z28" s="127"/>
      <c r="AA28" s="130">
        <f t="shared" si="2"/>
        <v>4.5646661031276417E-2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347</v>
      </c>
      <c r="Z29" s="127"/>
      <c r="AA29" s="130">
        <f t="shared" si="2"/>
        <v>7.3330515638207944E-2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278</v>
      </c>
      <c r="Z30" s="127"/>
      <c r="AA30" s="130">
        <f t="shared" si="2"/>
        <v>5.8748943364327982E-2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8.60'!Y2&amp;")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456</v>
      </c>
      <c r="Z31" s="127"/>
      <c r="AA31" s="130">
        <f t="shared" si="2"/>
        <v>9.6365173288250214E-2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83</v>
      </c>
      <c r="Z32" s="127"/>
      <c r="AA32" s="130">
        <f t="shared" si="2"/>
        <v>1.7540152155536771E-2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107</v>
      </c>
      <c r="Z33" s="127"/>
      <c r="AA33" s="130">
        <f t="shared" si="2"/>
        <v>2.261200338123415E-2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4732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2542</v>
      </c>
      <c r="U37" s="127">
        <v>2573</v>
      </c>
      <c r="V37" s="127">
        <v>2561</v>
      </c>
      <c r="W37" s="127">
        <v>2573</v>
      </c>
      <c r="X37" s="127">
        <v>2601</v>
      </c>
      <c r="Y37" s="127">
        <v>2704</v>
      </c>
      <c r="Z37" s="127"/>
      <c r="AA37" s="127" t="str">
        <f>TEXT(Y37,"###,###")</f>
        <v>2,704</v>
      </c>
      <c r="AB37" s="127"/>
      <c r="AC37" s="127">
        <f>Y37/X37-1</f>
        <v>3.9600153787004988E-2</v>
      </c>
      <c r="AD37" s="127"/>
      <c r="AE37" s="127">
        <f>Y37/T37-1</f>
        <v>6.3729346970889056E-2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478</v>
      </c>
      <c r="U38" s="127">
        <v>469</v>
      </c>
      <c r="V38" s="127">
        <v>470</v>
      </c>
      <c r="W38" s="127">
        <v>448</v>
      </c>
      <c r="X38" s="127">
        <v>448</v>
      </c>
      <c r="Y38" s="127">
        <v>517</v>
      </c>
      <c r="Z38" s="127"/>
      <c r="AA38" s="127" t="str">
        <f>TEXT(Y38,"###,###")</f>
        <v>517</v>
      </c>
      <c r="AB38" s="127"/>
      <c r="AC38" s="127">
        <f>Y38/X38-1</f>
        <v>0.15401785714285721</v>
      </c>
      <c r="AD38" s="127"/>
      <c r="AE38" s="127">
        <f>Y38/T38-1</f>
        <v>8.1589958158995834E-2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3020</v>
      </c>
      <c r="U40" s="127">
        <v>3042</v>
      </c>
      <c r="V40" s="127">
        <v>3031</v>
      </c>
      <c r="W40" s="127">
        <v>3021</v>
      </c>
      <c r="X40" s="127">
        <v>3049</v>
      </c>
      <c r="Y40" s="127">
        <v>3221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83.949084135361687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16.050915864638309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0</v>
      </c>
      <c r="Y44" s="129">
        <v>5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45</v>
      </c>
      <c r="Y45" s="129">
        <v>58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111</v>
      </c>
      <c r="Y46" s="129">
        <v>130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185</v>
      </c>
      <c r="Y47" s="129">
        <v>194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168</v>
      </c>
      <c r="Y48" s="129">
        <v>188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8.60'!S1&amp;" ("&amp;'Table 8.60'!Y2&amp;") *"</f>
        <v>Number of jobs by age and sex of job holders in Pyrenees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177</v>
      </c>
      <c r="Y49" s="129">
        <v>174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170</v>
      </c>
      <c r="Y50" s="129">
        <v>181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251</v>
      </c>
      <c r="Y51" s="129">
        <v>252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237</v>
      </c>
      <c r="Y52" s="129">
        <v>252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248</v>
      </c>
      <c r="Y53" s="129">
        <v>268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293</v>
      </c>
      <c r="Y54" s="129">
        <v>273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246</v>
      </c>
      <c r="Y55" s="129">
        <v>279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162</v>
      </c>
      <c r="Y56" s="129">
        <v>165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61</v>
      </c>
      <c r="Y57" s="129">
        <v>75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24</v>
      </c>
      <c r="Y58" s="129">
        <v>37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12</v>
      </c>
      <c r="Y59" s="129">
        <v>10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8</v>
      </c>
      <c r="Y60" s="129">
        <v>7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2402</v>
      </c>
      <c r="Y61" s="129">
        <v>2550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0</v>
      </c>
      <c r="Y63" s="129">
        <v>4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8.60'!S1&amp;" ("&amp;'Table 8.60'!Y2&amp;") *"</f>
        <v>Number of employed persons per occupation of main job by sex in Pyrenees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36</v>
      </c>
      <c r="Y64" s="129">
        <v>43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156</v>
      </c>
      <c r="Y65" s="129">
        <v>151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153</v>
      </c>
      <c r="Y66" s="129">
        <v>172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128</v>
      </c>
      <c r="Y67" s="129">
        <v>156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168</v>
      </c>
      <c r="Y68" s="129">
        <v>148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143</v>
      </c>
      <c r="Y69" s="129">
        <v>176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203</v>
      </c>
      <c r="Y70" s="129">
        <v>202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198</v>
      </c>
      <c r="Y71" s="129">
        <v>235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226</v>
      </c>
      <c r="Y72" s="129">
        <v>231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256</v>
      </c>
      <c r="Y73" s="129">
        <v>264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175</v>
      </c>
      <c r="Y74" s="129">
        <v>214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111</v>
      </c>
      <c r="Y75" s="129">
        <v>94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35</v>
      </c>
      <c r="Y76" s="129">
        <v>55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18</v>
      </c>
      <c r="Y77" s="129">
        <v>19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6</v>
      </c>
      <c r="Y78" s="129">
        <v>12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13</v>
      </c>
      <c r="Y79" s="129">
        <v>8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2039</v>
      </c>
      <c r="Y80" s="129">
        <v>2182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8.60'!S1</f>
        <v>Pyrenees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150</v>
      </c>
      <c r="Y83" s="129">
        <v>165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94</v>
      </c>
      <c r="Y84" s="129">
        <v>114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8.60'!AA4</f>
        <v>4,732</v>
      </c>
      <c r="D85" s="99">
        <f>'Table 8.60'!AC4</f>
        <v>6.4566929133858197E-2</v>
      </c>
      <c r="E85" s="100">
        <f>'Table 8.60'!AC4</f>
        <v>6.4566929133858197E-2</v>
      </c>
      <c r="F85" s="99">
        <f>'Table 8.60'!AE4</f>
        <v>4.2061219995595645E-2</v>
      </c>
      <c r="G85" s="100">
        <f>'Table 8.60'!AE4</f>
        <v>4.2061219995595645E-2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269</v>
      </c>
      <c r="Y85" s="129">
        <v>276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8.60'!AA5</f>
        <v>2,550</v>
      </c>
      <c r="D86" s="99">
        <f>'Table 8.60'!AC5</f>
        <v>6.0732113144758681E-2</v>
      </c>
      <c r="E86" s="100">
        <f>'Table 8.60'!AC5</f>
        <v>6.0732113144758681E-2</v>
      </c>
      <c r="F86" s="99">
        <f>'Table 8.60'!AE5</f>
        <v>2.2453889334402621E-2</v>
      </c>
      <c r="G86" s="100">
        <f>'Table 8.60'!AE5</f>
        <v>2.2453889334402621E-2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85</v>
      </c>
      <c r="Y86" s="129">
        <v>95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8.60'!AA6</f>
        <v>2,182</v>
      </c>
      <c r="D87" s="99">
        <f>'Table 8.60'!AC6</f>
        <v>6.9607843137254877E-2</v>
      </c>
      <c r="E87" s="100">
        <f>'Table 8.60'!AC6</f>
        <v>6.9607843137254877E-2</v>
      </c>
      <c r="F87" s="99">
        <f>'Table 8.60'!AE6</f>
        <v>6.4390243902439082E-2</v>
      </c>
      <c r="G87" s="100">
        <f>'Table 8.60'!AE6</f>
        <v>6.4390243902439082E-2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36</v>
      </c>
      <c r="Y87" s="129">
        <v>41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8.60'!AA7</f>
        <v>3,221</v>
      </c>
      <c r="D88" s="99">
        <f>'Table 8.60'!AC7</f>
        <v>5.5373525557011805E-2</v>
      </c>
      <c r="E88" s="100">
        <f>'Table 8.60'!AC7</f>
        <v>5.5373525557011805E-2</v>
      </c>
      <c r="F88" s="99">
        <f>'Table 8.60'!AE7</f>
        <v>6.8679495686794878E-2</v>
      </c>
      <c r="G88" s="100">
        <f>'Table 8.60'!AE7</f>
        <v>6.8679495686794878E-2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54</v>
      </c>
      <c r="Y88" s="129">
        <v>49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8.60'!AA37</f>
        <v>2,704</v>
      </c>
      <c r="D89" s="99">
        <f>'Table 8.60'!AC37</f>
        <v>3.9600153787004988E-2</v>
      </c>
      <c r="E89" s="100">
        <f>'Table 8.60'!AC37</f>
        <v>3.9600153787004988E-2</v>
      </c>
      <c r="F89" s="99">
        <f>'Table 8.60'!AE37</f>
        <v>6.3729346970889056E-2</v>
      </c>
      <c r="G89" s="100">
        <f>'Table 8.60'!AE37</f>
        <v>6.3729346970889056E-2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201</v>
      </c>
      <c r="Y89" s="129">
        <v>204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8.60'!AA38</f>
        <v>517</v>
      </c>
      <c r="D90" s="99">
        <f>'Table 8.60'!AC38</f>
        <v>0.15401785714285721</v>
      </c>
      <c r="E90" s="100">
        <f>'Table 8.60'!AC38</f>
        <v>0.15401785714285721</v>
      </c>
      <c r="F90" s="99">
        <f>'Table 8.60'!AE38</f>
        <v>8.1589958158995834E-2</v>
      </c>
      <c r="G90" s="100">
        <f>'Table 8.60'!AE38</f>
        <v>8.1589958158995834E-2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275</v>
      </c>
      <c r="Y90" s="129">
        <v>308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8.60'!AA114</f>
        <v>233</v>
      </c>
      <c r="D91" s="99">
        <f>'Table 8.60'!AC114</f>
        <v>9.9056603773584939E-2</v>
      </c>
      <c r="E91" s="100">
        <f>'Table 8.60'!AC114</f>
        <v>9.9056603773584939E-2</v>
      </c>
      <c r="F91" s="99">
        <f>'Table 8.60'!AE114</f>
        <v>-2.5104602510460206E-2</v>
      </c>
      <c r="G91" s="100">
        <f>'Table 8.60'!AE114</f>
        <v>-2.5104602510460206E-2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1631</v>
      </c>
      <c r="Y91" s="129">
        <v>1739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8.60'!AA115</f>
        <v>284</v>
      </c>
      <c r="D92" s="99">
        <f>'Table 8.60'!AC115</f>
        <v>0.20338983050847448</v>
      </c>
      <c r="E92" s="100">
        <f>'Table 8.60'!AC115</f>
        <v>0.20338983050847448</v>
      </c>
      <c r="F92" s="99">
        <f>'Table 8.60'!AE115</f>
        <v>0.19327731092436973</v>
      </c>
      <c r="G92" s="100">
        <f>'Table 8.60'!AE115</f>
        <v>0.19327731092436973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8.60'!AA8</f>
        <v>$32,196</v>
      </c>
      <c r="D93" s="99">
        <f>'Table 8.60'!AC8</f>
        <v>3.9996183118029549E-3</v>
      </c>
      <c r="E93" s="100">
        <f>'Table 8.60'!AC8</f>
        <v>3.9996183118029549E-3</v>
      </c>
      <c r="F93" s="99">
        <f>'Table 8.60'!AE8</f>
        <v>0.24170891016404772</v>
      </c>
      <c r="G93" s="100">
        <f>'Table 8.60'!AE8</f>
        <v>0.24170891016404772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85</v>
      </c>
      <c r="Y93" s="129">
        <v>102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8.60'!AA9</f>
        <v>$133.1 mil</v>
      </c>
      <c r="D94" s="99">
        <f>'Table 8.60'!AC9</f>
        <v>0.13017524499390576</v>
      </c>
      <c r="E94" s="100">
        <f>'Table 8.60'!AC9</f>
        <v>0.13017524499390576</v>
      </c>
      <c r="F94" s="99">
        <f>'Table 8.60'!AE9</f>
        <v>0.34691329926118786</v>
      </c>
      <c r="G94" s="100">
        <f>'Table 8.60'!AE9</f>
        <v>0.34691329926118786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262</v>
      </c>
      <c r="Y94" s="129">
        <v>263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61</v>
      </c>
      <c r="Y95" s="129">
        <v>69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189</v>
      </c>
      <c r="Y96" s="129">
        <v>205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195</v>
      </c>
      <c r="Y97" s="129">
        <v>210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116</v>
      </c>
      <c r="Y98" s="129">
        <v>111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18</v>
      </c>
      <c r="Y99" s="129">
        <v>19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142</v>
      </c>
      <c r="Y100" s="129">
        <v>147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1416</v>
      </c>
      <c r="Y101" s="129">
        <v>1482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2775</v>
      </c>
      <c r="Y104" s="127">
        <v>3006</v>
      </c>
      <c r="Z104" s="127"/>
      <c r="AA104" s="127" t="str">
        <f>TEXT(Y104,"###,###")</f>
        <v>3,006</v>
      </c>
      <c r="AB104" s="127"/>
      <c r="AC104" s="127">
        <f>Y104/($Y$4)*100</f>
        <v>63.524936601859686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789</v>
      </c>
      <c r="Y105" s="127">
        <v>880</v>
      </c>
      <c r="Z105" s="127"/>
      <c r="AA105" s="127" t="str">
        <f>TEXT(Y105,"###,###")</f>
        <v>880</v>
      </c>
      <c r="AB105" s="127"/>
      <c r="AC105" s="127">
        <f>Y105/($Y$4)*100</f>
        <v>18.596787827557058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3564</v>
      </c>
      <c r="Y106" s="127">
        <v>3886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913</v>
      </c>
      <c r="Y108" s="127">
        <v>1001</v>
      </c>
      <c r="Z108" s="127"/>
      <c r="AA108" s="127" t="str">
        <f>TEXT(Y108,"###,###")</f>
        <v>1,001</v>
      </c>
      <c r="AB108" s="127"/>
      <c r="AC108" s="127">
        <f>Y108/($Y$4)*100</f>
        <v>21.153846153846153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640</v>
      </c>
      <c r="Y109" s="127">
        <v>753</v>
      </c>
      <c r="Z109" s="127"/>
      <c r="AA109" s="127" t="str">
        <f>TEXT(Y109,"###,###")</f>
        <v>753</v>
      </c>
      <c r="AB109" s="127"/>
      <c r="AC109" s="127">
        <f t="shared" ref="AC109:AC111" si="3">Y109/($Y$4)*100</f>
        <v>15.912933220625527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955</v>
      </c>
      <c r="Y110" s="127">
        <v>983</v>
      </c>
      <c r="Z110" s="127"/>
      <c r="AA110" s="127" t="str">
        <f>TEXT(Y110,"###,###")</f>
        <v>983</v>
      </c>
      <c r="AB110" s="127"/>
      <c r="AC110" s="127">
        <f t="shared" si="3"/>
        <v>20.77345731191885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1042</v>
      </c>
      <c r="Y111" s="127">
        <v>1149</v>
      </c>
      <c r="Z111" s="127"/>
      <c r="AA111" s="127" t="str">
        <f>TEXT(Y111,"###,###")</f>
        <v>1,149</v>
      </c>
      <c r="AB111" s="127"/>
      <c r="AC111" s="127">
        <f t="shared" si="3"/>
        <v>24.281487743026204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4442</v>
      </c>
      <c r="Y112" s="127">
        <v>4732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239</v>
      </c>
      <c r="U114" s="127">
        <v>216</v>
      </c>
      <c r="V114" s="127">
        <v>242</v>
      </c>
      <c r="W114" s="127">
        <v>223</v>
      </c>
      <c r="X114" s="127">
        <v>212</v>
      </c>
      <c r="Y114" s="127">
        <v>233</v>
      </c>
      <c r="Z114" s="127"/>
      <c r="AA114" s="127" t="str">
        <f>TEXT(Y114,"###,###")</f>
        <v>233</v>
      </c>
      <c r="AB114" s="127"/>
      <c r="AC114" s="127">
        <f>Y114/X114-1</f>
        <v>9.9056603773584939E-2</v>
      </c>
      <c r="AD114" s="127"/>
      <c r="AE114" s="127">
        <f>Y114/T114-1</f>
        <v>-2.5104602510460206E-2</v>
      </c>
      <c r="AF114" s="127"/>
    </row>
    <row r="115" spans="19:32" x14ac:dyDescent="0.25">
      <c r="S115" s="127" t="s">
        <v>104</v>
      </c>
      <c r="T115" s="127">
        <v>238</v>
      </c>
      <c r="U115" s="127">
        <v>254</v>
      </c>
      <c r="V115" s="127">
        <v>229</v>
      </c>
      <c r="W115" s="127">
        <v>226</v>
      </c>
      <c r="X115" s="127">
        <v>236</v>
      </c>
      <c r="Y115" s="127">
        <v>284</v>
      </c>
      <c r="Z115" s="127"/>
      <c r="AA115" s="127" t="str">
        <f>TEXT(Y115,"###,###")</f>
        <v>284</v>
      </c>
      <c r="AB115" s="127"/>
      <c r="AC115" s="127">
        <f>Y115/X115-1</f>
        <v>0.20338983050847448</v>
      </c>
      <c r="AD115" s="127"/>
      <c r="AE115" s="127">
        <f>Y115/T115-1</f>
        <v>0.19327731092436973</v>
      </c>
      <c r="AF115" s="127"/>
    </row>
    <row r="116" spans="19:32" x14ac:dyDescent="0.25">
      <c r="S116" s="127" t="s">
        <v>56</v>
      </c>
      <c r="T116" s="127">
        <v>477</v>
      </c>
      <c r="U116" s="127">
        <v>470</v>
      </c>
      <c r="V116" s="127">
        <v>471</v>
      </c>
      <c r="W116" s="127">
        <v>449</v>
      </c>
      <c r="X116" s="127">
        <v>448</v>
      </c>
      <c r="Y116" s="127">
        <v>517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45.76</v>
      </c>
      <c r="V118" s="127">
        <v>47.74</v>
      </c>
      <c r="W118" s="127">
        <v>49.23</v>
      </c>
      <c r="X118" s="127">
        <v>48.19</v>
      </c>
      <c r="Y118" s="127">
        <v>45.79</v>
      </c>
      <c r="Z118" s="127"/>
      <c r="AA118" s="127" t="str">
        <f>TEXT(Y118,"##.0")</f>
        <v>45.8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2060</v>
      </c>
      <c r="V120" s="127">
        <v>2051</v>
      </c>
      <c r="W120" s="127">
        <v>2051</v>
      </c>
      <c r="X120" s="127">
        <v>2107</v>
      </c>
      <c r="Y120" s="127">
        <v>2267</v>
      </c>
      <c r="Z120" s="127"/>
      <c r="AA120" s="127" t="str">
        <f>TEXT(Y120,"###,###")</f>
        <v>2,267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545</v>
      </c>
      <c r="V121" s="127">
        <v>546</v>
      </c>
      <c r="W121" s="127">
        <v>522</v>
      </c>
      <c r="X121" s="127">
        <v>515</v>
      </c>
      <c r="Y121" s="127">
        <v>513</v>
      </c>
      <c r="Z121" s="127"/>
      <c r="AA121" s="127" t="str">
        <f t="shared" ref="AA121:AA128" si="4">TEXT(Y121,"###,###")</f>
        <v>513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446</v>
      </c>
      <c r="V122" s="127">
        <v>433</v>
      </c>
      <c r="W122" s="127">
        <v>450</v>
      </c>
      <c r="X122" s="127">
        <v>421</v>
      </c>
      <c r="Y122" s="127">
        <v>441</v>
      </c>
      <c r="Z122" s="127"/>
      <c r="AA122" s="127" t="str">
        <f t="shared" si="4"/>
        <v>441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2506</v>
      </c>
      <c r="V124" s="127">
        <v>2484</v>
      </c>
      <c r="W124" s="127">
        <v>2501</v>
      </c>
      <c r="X124" s="127">
        <v>2528</v>
      </c>
      <c r="Y124" s="127">
        <v>2708</v>
      </c>
      <c r="Z124" s="127"/>
      <c r="AA124" s="127" t="str">
        <f t="shared" si="4"/>
        <v>2,708</v>
      </c>
      <c r="AB124" s="127"/>
      <c r="AC124" s="127">
        <f>Y124/$Y$7*100</f>
        <v>84.073269171064894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991</v>
      </c>
      <c r="V125" s="127">
        <v>979</v>
      </c>
      <c r="W125" s="127">
        <v>972</v>
      </c>
      <c r="X125" s="127">
        <v>936</v>
      </c>
      <c r="Y125" s="127">
        <v>954</v>
      </c>
      <c r="Z125" s="127"/>
      <c r="AA125" s="127" t="str">
        <f t="shared" si="4"/>
        <v>954</v>
      </c>
      <c r="AB125" s="127"/>
      <c r="AC125" s="127">
        <f>Y125/$Y$7*100</f>
        <v>29.618131015212668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1646</v>
      </c>
      <c r="V127" s="127">
        <v>1642</v>
      </c>
      <c r="W127" s="127">
        <v>1625</v>
      </c>
      <c r="X127" s="127">
        <v>1634</v>
      </c>
      <c r="Y127" s="127">
        <v>1739</v>
      </c>
      <c r="Z127" s="127"/>
      <c r="AA127" s="127" t="str">
        <f t="shared" si="4"/>
        <v>1,739</v>
      </c>
      <c r="AB127" s="127"/>
      <c r="AC127" s="127">
        <f>Y127/$Y$7*100</f>
        <v>53.989444271965226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1403</v>
      </c>
      <c r="V128" s="127">
        <v>1393</v>
      </c>
      <c r="W128" s="127">
        <v>1396</v>
      </c>
      <c r="X128" s="127">
        <v>1416</v>
      </c>
      <c r="Y128" s="127">
        <v>1482</v>
      </c>
      <c r="Z128" s="127"/>
      <c r="AA128" s="127" t="str">
        <f t="shared" si="4"/>
        <v>1,482</v>
      </c>
      <c r="AB128" s="127"/>
      <c r="AC128" s="127">
        <f>Y128/$Y$7*100</f>
        <v>46.010555728034774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9FF13943-5A96-44D4-AA89-FEB0FF70DA9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CE782A2F-1007-4C24-B6A7-36F2FB5AF9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427A6073-3183-4917-A94A-B3790D9042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02EFFBC9-3633-4FE9-827D-8125958B83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Queenscliffe (B)</v>
      </c>
      <c r="T1" s="127"/>
      <c r="U1" s="127"/>
      <c r="V1" s="127"/>
      <c r="W1" s="127"/>
      <c r="X1" s="127"/>
      <c r="Y1" s="127" t="str">
        <f>Y3</f>
        <v>8.61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270</v>
      </c>
      <c r="V3" s="127"/>
      <c r="W3" s="127"/>
      <c r="X3" s="127"/>
      <c r="Y3" s="127" t="s">
        <v>271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8.61'!$Y$3&amp;" "&amp;'Table 8.61'!$U$3&amp;", "&amp;'State data for spotlight'!$C$3&amp;", "&amp;'Table 8.61'!$Y$2</f>
        <v>Table 8.61 Queenscliffe (B),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2046</v>
      </c>
      <c r="U4" s="129">
        <v>2049</v>
      </c>
      <c r="V4" s="129">
        <v>2064</v>
      </c>
      <c r="W4" s="129">
        <v>2079</v>
      </c>
      <c r="X4" s="129">
        <v>1946</v>
      </c>
      <c r="Y4" s="129">
        <v>2037</v>
      </c>
      <c r="Z4" s="127"/>
      <c r="AA4" s="127" t="str">
        <f>TEXT(Y4,"###,###")</f>
        <v>2,037</v>
      </c>
      <c r="AB4" s="127"/>
      <c r="AC4" s="127">
        <f t="shared" ref="AC4:AC9" si="0">Y4/X4-1</f>
        <v>4.6762589928057485E-2</v>
      </c>
      <c r="AD4" s="127"/>
      <c r="AE4" s="127">
        <f>Y4/T4-1</f>
        <v>-4.3988269794721369E-3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955</v>
      </c>
      <c r="U5" s="129">
        <v>974</v>
      </c>
      <c r="V5" s="129">
        <v>996</v>
      </c>
      <c r="W5" s="129">
        <v>949</v>
      </c>
      <c r="X5" s="129">
        <v>901</v>
      </c>
      <c r="Y5" s="129">
        <v>953</v>
      </c>
      <c r="Z5" s="127"/>
      <c r="AA5" s="127" t="str">
        <f>TEXT(Y5,"###,###")</f>
        <v>953</v>
      </c>
      <c r="AB5" s="127"/>
      <c r="AC5" s="127">
        <f t="shared" si="0"/>
        <v>5.7713651498335183E-2</v>
      </c>
      <c r="AD5" s="127"/>
      <c r="AE5" s="127">
        <f t="shared" ref="AE5:AE9" si="1">Y5/T5-1</f>
        <v>-2.0942408376963817E-3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1090</v>
      </c>
      <c r="U6" s="129">
        <v>1070</v>
      </c>
      <c r="V6" s="129">
        <v>1068</v>
      </c>
      <c r="W6" s="129">
        <v>1130</v>
      </c>
      <c r="X6" s="129">
        <v>1043</v>
      </c>
      <c r="Y6" s="129">
        <v>1084</v>
      </c>
      <c r="Z6" s="127"/>
      <c r="AA6" s="127" t="str">
        <f>TEXT(Y6,"###,###")</f>
        <v>1,084</v>
      </c>
      <c r="AB6" s="127"/>
      <c r="AC6" s="127">
        <f t="shared" si="0"/>
        <v>3.9309683604985546E-2</v>
      </c>
      <c r="AD6" s="127"/>
      <c r="AE6" s="127">
        <f t="shared" si="1"/>
        <v>-5.5045871559632475E-3</v>
      </c>
      <c r="AF6" s="127"/>
    </row>
    <row r="7" spans="1:32" ht="16.5" customHeight="1" thickBot="1" x14ac:dyDescent="0.3">
      <c r="A7" s="46" t="str">
        <f>"QUICK STATS for "&amp;'Table 8.61'!Y2&amp;"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1476</v>
      </c>
      <c r="U7" s="129">
        <v>1459</v>
      </c>
      <c r="V7" s="129">
        <v>1458</v>
      </c>
      <c r="W7" s="129">
        <v>1482</v>
      </c>
      <c r="X7" s="129">
        <v>1454</v>
      </c>
      <c r="Y7" s="129">
        <v>1451</v>
      </c>
      <c r="Z7" s="127"/>
      <c r="AA7" s="127" t="str">
        <f>TEXT(Y7,"###,###")</f>
        <v>1,451</v>
      </c>
      <c r="AB7" s="127"/>
      <c r="AC7" s="127">
        <f t="shared" si="0"/>
        <v>-2.0632737276479185E-3</v>
      </c>
      <c r="AD7" s="127"/>
      <c r="AE7" s="127">
        <f t="shared" si="1"/>
        <v>-1.693766937669372E-2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2,037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8.61'!AA7</f>
        <v>1,451</v>
      </c>
      <c r="P8" s="51"/>
      <c r="S8" s="127" t="s">
        <v>96</v>
      </c>
      <c r="T8" s="127">
        <v>25534.37</v>
      </c>
      <c r="U8" s="127">
        <v>29873</v>
      </c>
      <c r="V8" s="127">
        <v>29552</v>
      </c>
      <c r="W8" s="127">
        <v>30427.5</v>
      </c>
      <c r="X8" s="127">
        <v>33045.5</v>
      </c>
      <c r="Y8" s="127">
        <v>30184.07</v>
      </c>
      <c r="Z8" s="127"/>
      <c r="AA8" s="127" t="str">
        <f>TEXT(Y8,"$###,###")</f>
        <v>$30,184</v>
      </c>
      <c r="AB8" s="127"/>
      <c r="AC8" s="127">
        <f t="shared" si="0"/>
        <v>-8.6590609916630146E-2</v>
      </c>
      <c r="AD8" s="127"/>
      <c r="AE8" s="127">
        <f t="shared" si="1"/>
        <v>0.18209573997713679</v>
      </c>
      <c r="AF8" s="127"/>
    </row>
    <row r="9" spans="1:32" x14ac:dyDescent="0.25">
      <c r="A9" s="55" t="s">
        <v>17</v>
      </c>
      <c r="B9" s="56"/>
      <c r="C9" s="57"/>
      <c r="D9" s="58">
        <f>'Table 8.61'!AC104</f>
        <v>67.206676485027003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48.242591316333559</v>
      </c>
      <c r="P9" s="59" t="s">
        <v>97</v>
      </c>
      <c r="S9" s="127" t="s">
        <v>9</v>
      </c>
      <c r="T9" s="127">
        <v>67989114</v>
      </c>
      <c r="U9" s="127">
        <v>70696464</v>
      </c>
      <c r="V9" s="127">
        <v>75041732</v>
      </c>
      <c r="W9" s="127">
        <v>72666838</v>
      </c>
      <c r="X9" s="127">
        <v>73710840</v>
      </c>
      <c r="Y9" s="127">
        <v>74050922</v>
      </c>
      <c r="Z9" s="127"/>
      <c r="AA9" s="127" t="str">
        <f>TEXT(Y9/1000000,"$#,###.0")&amp;" mil"</f>
        <v>$74.1 mil</v>
      </c>
      <c r="AB9" s="127"/>
      <c r="AC9" s="127">
        <f t="shared" si="0"/>
        <v>4.6137311689840033E-3</v>
      </c>
      <c r="AD9" s="127"/>
      <c r="AE9" s="127">
        <f t="shared" si="1"/>
        <v>8.9158508522408475E-2</v>
      </c>
      <c r="AF9" s="127"/>
    </row>
    <row r="10" spans="1:32" x14ac:dyDescent="0.25">
      <c r="A10" s="55" t="s">
        <v>20</v>
      </c>
      <c r="B10" s="56"/>
      <c r="C10" s="57"/>
      <c r="D10" s="58">
        <f>'Table 8.61'!AC105</f>
        <v>21.649484536082475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51.757408683666441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87.0434183321847</v>
      </c>
      <c r="P11" s="59" t="s">
        <v>97</v>
      </c>
      <c r="S11" s="127" t="s">
        <v>32</v>
      </c>
      <c r="T11" s="129">
        <v>1730</v>
      </c>
      <c r="U11" s="129">
        <v>1691</v>
      </c>
      <c r="V11" s="129">
        <v>1729</v>
      </c>
      <c r="W11" s="129">
        <v>1757</v>
      </c>
      <c r="X11" s="129">
        <v>1632</v>
      </c>
      <c r="Y11" s="129">
        <v>1735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8.61'!AC108</f>
        <v>21.551300932744233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20.813232253618192</v>
      </c>
      <c r="P12" s="59" t="s">
        <v>97</v>
      </c>
      <c r="S12" s="127" t="s">
        <v>33</v>
      </c>
      <c r="T12" s="129">
        <v>319</v>
      </c>
      <c r="U12" s="129">
        <v>352</v>
      </c>
      <c r="V12" s="129">
        <v>336</v>
      </c>
      <c r="W12" s="129">
        <v>317</v>
      </c>
      <c r="X12" s="129">
        <v>309</v>
      </c>
      <c r="Y12" s="129">
        <v>302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8.61'!AC109</f>
        <v>15.316642120765833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8.61'!AA118</f>
        <v>48.4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8.61'!AC110</f>
        <v>19.636720667648504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17.711922811853896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8.61'!AC111</f>
        <v>32.351497299950907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82.288077188146104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37</v>
      </c>
      <c r="Z15" s="127"/>
      <c r="AA15" s="130">
        <f t="shared" ref="AA15:AA34" si="2">IF(Y15="np",0,Y15/$Y$34)</f>
        <v>1.8163966617574866E-2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0</v>
      </c>
      <c r="Z16" s="127"/>
      <c r="AA16" s="130">
        <f t="shared" si="2"/>
        <v>0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64</v>
      </c>
      <c r="Z17" s="127"/>
      <c r="AA17" s="130">
        <f t="shared" si="2"/>
        <v>3.1418753068237604E-2</v>
      </c>
      <c r="AB17" s="127"/>
      <c r="AC17" s="127"/>
      <c r="AD17" s="127"/>
      <c r="AE17" s="127"/>
      <c r="AF17" s="127"/>
    </row>
    <row r="18" spans="1:32" x14ac:dyDescent="0.25">
      <c r="A18" s="85" t="str">
        <f>'Table 8.61'!$S$1&amp;" ("&amp;'Table 8.61'!$T$2&amp;" to "&amp;'Table 8.61'!$Y$2&amp;")"</f>
        <v>Queenscliffe (B) (2011-12 to 2016-17)</v>
      </c>
      <c r="B18" s="85"/>
      <c r="C18" s="85"/>
      <c r="D18" s="85"/>
      <c r="E18" s="85"/>
      <c r="F18" s="85"/>
      <c r="G18" s="85" t="str">
        <f>'Table 8.61'!$S$1&amp;" ("&amp;'Table 8.61'!$T$2&amp;" to "&amp;'Table 8.61'!$Y$2&amp;")"</f>
        <v>Queenscliffe (B)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4</v>
      </c>
      <c r="Z18" s="127"/>
      <c r="AA18" s="130">
        <f t="shared" si="2"/>
        <v>1.9636720667648502E-3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115</v>
      </c>
      <c r="Z19" s="127"/>
      <c r="AA19" s="130">
        <f t="shared" si="2"/>
        <v>5.6455571919489446E-2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42</v>
      </c>
      <c r="Z20" s="127"/>
      <c r="AA20" s="130">
        <f t="shared" si="2"/>
        <v>2.0618556701030927E-2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134</v>
      </c>
      <c r="Z21" s="127"/>
      <c r="AA21" s="130">
        <f t="shared" si="2"/>
        <v>6.5783014236622486E-2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172</v>
      </c>
      <c r="Z22" s="127"/>
      <c r="AA22" s="130">
        <f t="shared" si="2"/>
        <v>8.4437898870888567E-2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83</v>
      </c>
      <c r="Z23" s="127"/>
      <c r="AA23" s="130">
        <f t="shared" si="2"/>
        <v>4.0746195385370644E-2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27</v>
      </c>
      <c r="Z24" s="127"/>
      <c r="AA24" s="130">
        <f t="shared" si="2"/>
        <v>1.3254786450662739E-2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96</v>
      </c>
      <c r="Z25" s="127"/>
      <c r="AA25" s="130">
        <f t="shared" si="2"/>
        <v>4.7128129602356406E-2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50</v>
      </c>
      <c r="Z26" s="127"/>
      <c r="AA26" s="130">
        <f t="shared" si="2"/>
        <v>2.4545900834560628E-2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167</v>
      </c>
      <c r="Z27" s="127"/>
      <c r="AA27" s="130">
        <f t="shared" si="2"/>
        <v>8.1983308787432499E-2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76</v>
      </c>
      <c r="Z28" s="127"/>
      <c r="AA28" s="130">
        <f t="shared" si="2"/>
        <v>3.7309769268532154E-2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123</v>
      </c>
      <c r="Z29" s="127"/>
      <c r="AA29" s="130">
        <f t="shared" si="2"/>
        <v>6.0382916053019146E-2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231</v>
      </c>
      <c r="Z30" s="127"/>
      <c r="AA30" s="130">
        <f t="shared" si="2"/>
        <v>0.1134020618556701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8.61'!Y2&amp;")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269</v>
      </c>
      <c r="Z31" s="127"/>
      <c r="AA31" s="130">
        <f t="shared" si="2"/>
        <v>0.13205694648993618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61</v>
      </c>
      <c r="Z32" s="127"/>
      <c r="AA32" s="130">
        <f t="shared" si="2"/>
        <v>2.9945999018163968E-2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47</v>
      </c>
      <c r="Z33" s="127"/>
      <c r="AA33" s="130">
        <f t="shared" si="2"/>
        <v>2.3073146784486992E-2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2037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1225</v>
      </c>
      <c r="U37" s="127">
        <v>1210</v>
      </c>
      <c r="V37" s="127">
        <v>1196</v>
      </c>
      <c r="W37" s="127">
        <v>1233</v>
      </c>
      <c r="X37" s="127">
        <v>1261</v>
      </c>
      <c r="Y37" s="127">
        <v>1194</v>
      </c>
      <c r="Z37" s="127"/>
      <c r="AA37" s="127" t="str">
        <f>TEXT(Y37,"###,###")</f>
        <v>1,194</v>
      </c>
      <c r="AB37" s="127"/>
      <c r="AC37" s="127">
        <f>Y37/X37-1</f>
        <v>-5.3132434575733578E-2</v>
      </c>
      <c r="AD37" s="127"/>
      <c r="AE37" s="127">
        <f>Y37/T37-1</f>
        <v>-2.5306122448979562E-2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250</v>
      </c>
      <c r="U38" s="127">
        <v>249</v>
      </c>
      <c r="V38" s="127">
        <v>260</v>
      </c>
      <c r="W38" s="127">
        <v>255</v>
      </c>
      <c r="X38" s="127">
        <v>194</v>
      </c>
      <c r="Y38" s="127">
        <v>257</v>
      </c>
      <c r="Z38" s="127"/>
      <c r="AA38" s="127" t="str">
        <f>TEXT(Y38,"###,###")</f>
        <v>257</v>
      </c>
      <c r="AB38" s="127"/>
      <c r="AC38" s="127">
        <f>Y38/X38-1</f>
        <v>0.32474226804123707</v>
      </c>
      <c r="AD38" s="127"/>
      <c r="AE38" s="127">
        <f>Y38/T38-1</f>
        <v>2.8000000000000025E-2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1475</v>
      </c>
      <c r="U40" s="127">
        <v>1459</v>
      </c>
      <c r="V40" s="127">
        <v>1456</v>
      </c>
      <c r="W40" s="127">
        <v>1488</v>
      </c>
      <c r="X40" s="127">
        <v>1455</v>
      </c>
      <c r="Y40" s="127">
        <v>1451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82.288077188146104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17.711922811853896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0</v>
      </c>
      <c r="Y44" s="129">
        <v>0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14</v>
      </c>
      <c r="Y45" s="129">
        <v>17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60</v>
      </c>
      <c r="Y46" s="129">
        <v>58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56</v>
      </c>
      <c r="Y47" s="129">
        <v>68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66</v>
      </c>
      <c r="Y48" s="129">
        <v>74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8.61'!S1&amp;" ("&amp;'Table 8.61'!Y2&amp;") *"</f>
        <v>Number of jobs by age and sex of job holders in Queenscliffe (B)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49</v>
      </c>
      <c r="Y49" s="129">
        <v>64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46</v>
      </c>
      <c r="Y50" s="129">
        <v>45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60</v>
      </c>
      <c r="Y51" s="129">
        <v>62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64</v>
      </c>
      <c r="Y52" s="129">
        <v>94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72</v>
      </c>
      <c r="Y53" s="129">
        <v>75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100</v>
      </c>
      <c r="Y54" s="129">
        <v>90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148</v>
      </c>
      <c r="Y55" s="129">
        <v>140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83</v>
      </c>
      <c r="Y56" s="129">
        <v>82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44</v>
      </c>
      <c r="Y57" s="129">
        <v>41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24</v>
      </c>
      <c r="Y58" s="129">
        <v>27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7</v>
      </c>
      <c r="Y59" s="129">
        <v>7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9</v>
      </c>
      <c r="Y60" s="129">
        <v>12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906</v>
      </c>
      <c r="Y61" s="129">
        <v>953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0</v>
      </c>
      <c r="Y63" s="129">
        <v>0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8.61'!S1&amp;" ("&amp;'Table 8.61'!Y2&amp;") *"</f>
        <v>Number of employed persons per occupation of main job by sex in Queenscliffe (B)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31</v>
      </c>
      <c r="Y64" s="129">
        <v>22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53</v>
      </c>
      <c r="Y65" s="129">
        <v>66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78</v>
      </c>
      <c r="Y66" s="129">
        <v>84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62</v>
      </c>
      <c r="Y67" s="129">
        <v>76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49</v>
      </c>
      <c r="Y68" s="129">
        <v>60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63</v>
      </c>
      <c r="Y69" s="129">
        <v>64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93</v>
      </c>
      <c r="Y70" s="129">
        <v>92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89</v>
      </c>
      <c r="Y71" s="129">
        <v>106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115</v>
      </c>
      <c r="Y72" s="129">
        <v>135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138</v>
      </c>
      <c r="Y73" s="129">
        <v>126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120</v>
      </c>
      <c r="Y74" s="129">
        <v>130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62</v>
      </c>
      <c r="Y75" s="129">
        <v>58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29</v>
      </c>
      <c r="Y76" s="129">
        <v>29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24</v>
      </c>
      <c r="Y77" s="129">
        <v>22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11</v>
      </c>
      <c r="Y78" s="129">
        <v>10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10</v>
      </c>
      <c r="Y79" s="129">
        <v>7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1041</v>
      </c>
      <c r="Y80" s="129">
        <v>1084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8.61'!S1</f>
        <v>Queenscliffe (B)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89</v>
      </c>
      <c r="Y83" s="129">
        <v>93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149</v>
      </c>
      <c r="Y84" s="129">
        <v>151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8.61'!AA4</f>
        <v>2,037</v>
      </c>
      <c r="D85" s="99">
        <f>'Table 8.61'!AC4</f>
        <v>4.6762589928057485E-2</v>
      </c>
      <c r="E85" s="100">
        <f>'Table 8.61'!AC4</f>
        <v>4.6762589928057485E-2</v>
      </c>
      <c r="F85" s="99">
        <f>'Table 8.61'!AE4</f>
        <v>-4.3988269794721369E-3</v>
      </c>
      <c r="G85" s="100">
        <f>'Table 8.61'!AE4</f>
        <v>-4.3988269794721369E-3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58</v>
      </c>
      <c r="Y85" s="129">
        <v>67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8.61'!AA5</f>
        <v>953</v>
      </c>
      <c r="D86" s="99">
        <f>'Table 8.61'!AC5</f>
        <v>5.7713651498335183E-2</v>
      </c>
      <c r="E86" s="100">
        <f>'Table 8.61'!AC5</f>
        <v>5.7713651498335183E-2</v>
      </c>
      <c r="F86" s="99">
        <f>'Table 8.61'!AE5</f>
        <v>-2.0942408376963817E-3</v>
      </c>
      <c r="G86" s="100">
        <f>'Table 8.61'!AE5</f>
        <v>-2.0942408376963817E-3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49</v>
      </c>
      <c r="Y86" s="129">
        <v>51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8.61'!AA6</f>
        <v>1,084</v>
      </c>
      <c r="D87" s="99">
        <f>'Table 8.61'!AC6</f>
        <v>3.9309683604985546E-2</v>
      </c>
      <c r="E87" s="100">
        <f>'Table 8.61'!AC6</f>
        <v>3.9309683604985546E-2</v>
      </c>
      <c r="F87" s="99">
        <f>'Table 8.61'!AE6</f>
        <v>-5.5045871559632475E-3</v>
      </c>
      <c r="G87" s="100">
        <f>'Table 8.61'!AE6</f>
        <v>-5.5045871559632475E-3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29</v>
      </c>
      <c r="Y87" s="129">
        <v>33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8.61'!AA7</f>
        <v>1,451</v>
      </c>
      <c r="D88" s="99">
        <f>'Table 8.61'!AC7</f>
        <v>-2.0632737276479185E-3</v>
      </c>
      <c r="E88" s="100">
        <f>'Table 8.61'!AC7</f>
        <v>-2.0632737276479185E-3</v>
      </c>
      <c r="F88" s="99">
        <f>'Table 8.61'!AE7</f>
        <v>-1.693766937669372E-2</v>
      </c>
      <c r="G88" s="100">
        <f>'Table 8.61'!AE7</f>
        <v>-1.693766937669372E-2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32</v>
      </c>
      <c r="Y88" s="129">
        <v>31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8.61'!AA37</f>
        <v>1,194</v>
      </c>
      <c r="D89" s="99">
        <f>'Table 8.61'!AC37</f>
        <v>-5.3132434575733578E-2</v>
      </c>
      <c r="E89" s="100">
        <f>'Table 8.61'!AC37</f>
        <v>-5.3132434575733578E-2</v>
      </c>
      <c r="F89" s="99">
        <f>'Table 8.61'!AE37</f>
        <v>-2.5306122448979562E-2</v>
      </c>
      <c r="G89" s="100">
        <f>'Table 8.61'!AE37</f>
        <v>-2.5306122448979562E-2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33</v>
      </c>
      <c r="Y89" s="129">
        <v>31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8.61'!AA38</f>
        <v>257</v>
      </c>
      <c r="D90" s="99">
        <f>'Table 8.61'!AC38</f>
        <v>0.32474226804123707</v>
      </c>
      <c r="E90" s="100">
        <f>'Table 8.61'!AC38</f>
        <v>0.32474226804123707</v>
      </c>
      <c r="F90" s="99">
        <f>'Table 8.61'!AE38</f>
        <v>2.8000000000000025E-2</v>
      </c>
      <c r="G90" s="100">
        <f>'Table 8.61'!AE38</f>
        <v>2.8000000000000025E-2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57</v>
      </c>
      <c r="Y90" s="129">
        <v>49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8.61'!AA114</f>
        <v>100</v>
      </c>
      <c r="D91" s="99">
        <f>'Table 8.61'!AC114</f>
        <v>0.26582278481012667</v>
      </c>
      <c r="E91" s="100">
        <f>'Table 8.61'!AC114</f>
        <v>0.26582278481012667</v>
      </c>
      <c r="F91" s="99">
        <f>'Table 8.61'!AE114</f>
        <v>6.3829787234042534E-2</v>
      </c>
      <c r="G91" s="100">
        <f>'Table 8.61'!AE114</f>
        <v>6.3829787234042534E-2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689</v>
      </c>
      <c r="Y91" s="129">
        <v>700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8.61'!AA115</f>
        <v>157</v>
      </c>
      <c r="D92" s="99">
        <f>'Table 8.61'!AC115</f>
        <v>0.2661290322580645</v>
      </c>
      <c r="E92" s="100">
        <f>'Table 8.61'!AC115</f>
        <v>0.2661290322580645</v>
      </c>
      <c r="F92" s="99">
        <f>'Table 8.61'!AE115</f>
        <v>-6.3291139240506666E-3</v>
      </c>
      <c r="G92" s="100">
        <f>'Table 8.61'!AE115</f>
        <v>-6.3291139240506666E-3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8.61'!AA8</f>
        <v>$30,184</v>
      </c>
      <c r="D93" s="99">
        <f>'Table 8.61'!AC8</f>
        <v>-8.6590609916630146E-2</v>
      </c>
      <c r="E93" s="100">
        <f>'Table 8.61'!AC8</f>
        <v>-8.6590609916630146E-2</v>
      </c>
      <c r="F93" s="99">
        <f>'Table 8.61'!AE8</f>
        <v>0.18209573997713679</v>
      </c>
      <c r="G93" s="100">
        <f>'Table 8.61'!AE8</f>
        <v>0.18209573997713679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66</v>
      </c>
      <c r="Y93" s="129">
        <v>61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8.61'!AA9</f>
        <v>$74.1 mil</v>
      </c>
      <c r="D94" s="99">
        <f>'Table 8.61'!AC9</f>
        <v>4.6137311689840033E-3</v>
      </c>
      <c r="E94" s="100">
        <f>'Table 8.61'!AC9</f>
        <v>4.6137311689840033E-3</v>
      </c>
      <c r="F94" s="99">
        <f>'Table 8.61'!AE9</f>
        <v>8.9158508522408475E-2</v>
      </c>
      <c r="G94" s="100">
        <f>'Table 8.61'!AE9</f>
        <v>8.9158508522408475E-2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221</v>
      </c>
      <c r="Y94" s="129">
        <v>210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15</v>
      </c>
      <c r="Y95" s="129">
        <v>17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76</v>
      </c>
      <c r="Y96" s="129">
        <v>87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117</v>
      </c>
      <c r="Y97" s="129">
        <v>131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51</v>
      </c>
      <c r="Y98" s="129">
        <v>49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0</v>
      </c>
      <c r="Y99" s="129">
        <v>0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21</v>
      </c>
      <c r="Y100" s="129">
        <v>25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768</v>
      </c>
      <c r="Y101" s="129">
        <v>751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1213</v>
      </c>
      <c r="Y104" s="127">
        <v>1369</v>
      </c>
      <c r="Z104" s="127"/>
      <c r="AA104" s="127" t="str">
        <f>TEXT(Y104,"###,###")</f>
        <v>1,369</v>
      </c>
      <c r="AB104" s="127"/>
      <c r="AC104" s="127">
        <f>Y104/($Y$4)*100</f>
        <v>67.206676485027003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454</v>
      </c>
      <c r="Y105" s="127">
        <v>441</v>
      </c>
      <c r="Z105" s="127"/>
      <c r="AA105" s="127" t="str">
        <f>TEXT(Y105,"###,###")</f>
        <v>441</v>
      </c>
      <c r="AB105" s="127"/>
      <c r="AC105" s="127">
        <f>Y105/($Y$4)*100</f>
        <v>21.649484536082475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1667</v>
      </c>
      <c r="Y106" s="127">
        <v>1810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353</v>
      </c>
      <c r="Y108" s="127">
        <v>439</v>
      </c>
      <c r="Z108" s="127"/>
      <c r="AA108" s="127" t="str">
        <f>TEXT(Y108,"###,###")</f>
        <v>439</v>
      </c>
      <c r="AB108" s="127"/>
      <c r="AC108" s="127">
        <f>Y108/($Y$4)*100</f>
        <v>21.551300932744233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285</v>
      </c>
      <c r="Y109" s="127">
        <v>312</v>
      </c>
      <c r="Z109" s="127"/>
      <c r="AA109" s="127" t="str">
        <f>TEXT(Y109,"###,###")</f>
        <v>312</v>
      </c>
      <c r="AB109" s="127"/>
      <c r="AC109" s="127">
        <f t="shared" ref="AC109:AC111" si="3">Y109/($Y$4)*100</f>
        <v>15.316642120765833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379</v>
      </c>
      <c r="Y110" s="127">
        <v>400</v>
      </c>
      <c r="Z110" s="127"/>
      <c r="AA110" s="127" t="str">
        <f>TEXT(Y110,"###,###")</f>
        <v>400</v>
      </c>
      <c r="AB110" s="127"/>
      <c r="AC110" s="127">
        <f t="shared" si="3"/>
        <v>19.636720667648504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647</v>
      </c>
      <c r="Y111" s="127">
        <v>659</v>
      </c>
      <c r="Z111" s="127"/>
      <c r="AA111" s="127" t="str">
        <f>TEXT(Y111,"###,###")</f>
        <v>659</v>
      </c>
      <c r="AB111" s="127"/>
      <c r="AC111" s="127">
        <f t="shared" si="3"/>
        <v>32.351497299950907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1944</v>
      </c>
      <c r="Y112" s="127">
        <v>2037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94</v>
      </c>
      <c r="U114" s="127">
        <v>93</v>
      </c>
      <c r="V114" s="127">
        <v>117</v>
      </c>
      <c r="W114" s="127">
        <v>98</v>
      </c>
      <c r="X114" s="127">
        <v>79</v>
      </c>
      <c r="Y114" s="127">
        <v>100</v>
      </c>
      <c r="Z114" s="127"/>
      <c r="AA114" s="127" t="str">
        <f>TEXT(Y114,"###,###")</f>
        <v>100</v>
      </c>
      <c r="AB114" s="127"/>
      <c r="AC114" s="127">
        <f>Y114/X114-1</f>
        <v>0.26582278481012667</v>
      </c>
      <c r="AD114" s="127"/>
      <c r="AE114" s="127">
        <f>Y114/T114-1</f>
        <v>6.3829787234042534E-2</v>
      </c>
      <c r="AF114" s="127"/>
    </row>
    <row r="115" spans="19:32" x14ac:dyDescent="0.25">
      <c r="S115" s="127" t="s">
        <v>104</v>
      </c>
      <c r="T115" s="127">
        <v>158</v>
      </c>
      <c r="U115" s="127">
        <v>152</v>
      </c>
      <c r="V115" s="127">
        <v>148</v>
      </c>
      <c r="W115" s="127">
        <v>159</v>
      </c>
      <c r="X115" s="127">
        <v>124</v>
      </c>
      <c r="Y115" s="127">
        <v>157</v>
      </c>
      <c r="Z115" s="127"/>
      <c r="AA115" s="127" t="str">
        <f>TEXT(Y115,"###,###")</f>
        <v>157</v>
      </c>
      <c r="AB115" s="127"/>
      <c r="AC115" s="127">
        <f>Y115/X115-1</f>
        <v>0.2661290322580645</v>
      </c>
      <c r="AD115" s="127"/>
      <c r="AE115" s="127">
        <f>Y115/T115-1</f>
        <v>-6.3291139240506666E-3</v>
      </c>
      <c r="AF115" s="127"/>
    </row>
    <row r="116" spans="19:32" x14ac:dyDescent="0.25">
      <c r="S116" s="127" t="s">
        <v>56</v>
      </c>
      <c r="T116" s="127">
        <v>252</v>
      </c>
      <c r="U116" s="127">
        <v>245</v>
      </c>
      <c r="V116" s="127">
        <v>265</v>
      </c>
      <c r="W116" s="127">
        <v>257</v>
      </c>
      <c r="X116" s="127">
        <v>203</v>
      </c>
      <c r="Y116" s="127">
        <v>257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46.3</v>
      </c>
      <c r="V118" s="127">
        <v>49.71</v>
      </c>
      <c r="W118" s="127">
        <v>46.46</v>
      </c>
      <c r="X118" s="127">
        <v>48.9</v>
      </c>
      <c r="Y118" s="127">
        <v>48.42</v>
      </c>
      <c r="Z118" s="127"/>
      <c r="AA118" s="127" t="str">
        <f>TEXT(Y118,"##.0")</f>
        <v>48.4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1109</v>
      </c>
      <c r="V120" s="127">
        <v>1125</v>
      </c>
      <c r="W120" s="127">
        <v>1168</v>
      </c>
      <c r="X120" s="127">
        <v>1145</v>
      </c>
      <c r="Y120" s="127">
        <v>1149</v>
      </c>
      <c r="Z120" s="127"/>
      <c r="AA120" s="127" t="str">
        <f>TEXT(Y120,"###,###")</f>
        <v>1,149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203</v>
      </c>
      <c r="V121" s="127">
        <v>200</v>
      </c>
      <c r="W121" s="127">
        <v>197</v>
      </c>
      <c r="X121" s="127">
        <v>193</v>
      </c>
      <c r="Y121" s="127">
        <v>188</v>
      </c>
      <c r="Z121" s="127"/>
      <c r="AA121" s="127" t="str">
        <f t="shared" ref="AA121:AA128" si="4">TEXT(Y121,"###,###")</f>
        <v>188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150</v>
      </c>
      <c r="V122" s="127">
        <v>135</v>
      </c>
      <c r="W122" s="127">
        <v>120</v>
      </c>
      <c r="X122" s="127">
        <v>120</v>
      </c>
      <c r="Y122" s="127">
        <v>114</v>
      </c>
      <c r="Z122" s="127"/>
      <c r="AA122" s="127" t="str">
        <f t="shared" si="4"/>
        <v>114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1259</v>
      </c>
      <c r="V124" s="127">
        <v>1260</v>
      </c>
      <c r="W124" s="127">
        <v>1288</v>
      </c>
      <c r="X124" s="127">
        <v>1265</v>
      </c>
      <c r="Y124" s="127">
        <v>1263</v>
      </c>
      <c r="Z124" s="127"/>
      <c r="AA124" s="127" t="str">
        <f t="shared" si="4"/>
        <v>1,263</v>
      </c>
      <c r="AB124" s="127"/>
      <c r="AC124" s="127">
        <f>Y124/$Y$7*100</f>
        <v>87.0434183321847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353</v>
      </c>
      <c r="V125" s="127">
        <v>335</v>
      </c>
      <c r="W125" s="127">
        <v>317</v>
      </c>
      <c r="X125" s="127">
        <v>313</v>
      </c>
      <c r="Y125" s="127">
        <v>302</v>
      </c>
      <c r="Z125" s="127"/>
      <c r="AA125" s="127" t="str">
        <f t="shared" si="4"/>
        <v>302</v>
      </c>
      <c r="AB125" s="127"/>
      <c r="AC125" s="127">
        <f>Y125/$Y$7*100</f>
        <v>20.813232253618192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714</v>
      </c>
      <c r="V127" s="127">
        <v>718</v>
      </c>
      <c r="W127" s="127">
        <v>704</v>
      </c>
      <c r="X127" s="127">
        <v>692</v>
      </c>
      <c r="Y127" s="127">
        <v>700</v>
      </c>
      <c r="Z127" s="127"/>
      <c r="AA127" s="127" t="str">
        <f t="shared" si="4"/>
        <v>700</v>
      </c>
      <c r="AB127" s="127"/>
      <c r="AC127" s="127">
        <f>Y127/$Y$7*100</f>
        <v>48.242591316333559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743</v>
      </c>
      <c r="V128" s="127">
        <v>747</v>
      </c>
      <c r="W128" s="127">
        <v>785</v>
      </c>
      <c r="X128" s="127">
        <v>768</v>
      </c>
      <c r="Y128" s="127">
        <v>751</v>
      </c>
      <c r="Z128" s="127"/>
      <c r="AA128" s="127" t="str">
        <f t="shared" si="4"/>
        <v>751</v>
      </c>
      <c r="AB128" s="127"/>
      <c r="AC128" s="127">
        <f>Y128/$Y$7*100</f>
        <v>51.757408683666441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2F454EDD-E911-4440-9539-26DE0FB0E9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FDD5A5A1-E386-45CF-A41A-68379BF12C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FA906BC4-A57A-410C-A851-4DD858576B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5079568B-33C7-4947-8188-F3C1F7B115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South Gippsland</v>
      </c>
      <c r="T1" s="127"/>
      <c r="U1" s="127"/>
      <c r="V1" s="127"/>
      <c r="W1" s="127"/>
      <c r="X1" s="127"/>
      <c r="Y1" s="127" t="str">
        <f>Y3</f>
        <v>8.62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172</v>
      </c>
      <c r="V3" s="127"/>
      <c r="W3" s="127"/>
      <c r="X3" s="127"/>
      <c r="Y3" s="127" t="s">
        <v>272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8.62'!$Y$3&amp;" "&amp;'Table 8.62'!$U$3&amp;", "&amp;'State data for spotlight'!$C$3&amp;", "&amp;'Table 8.62'!$Y$2</f>
        <v>Table 8.62 South Gippsland,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19962</v>
      </c>
      <c r="U4" s="129">
        <v>19888</v>
      </c>
      <c r="V4" s="129">
        <v>20045</v>
      </c>
      <c r="W4" s="129">
        <v>20086</v>
      </c>
      <c r="X4" s="129">
        <v>19883</v>
      </c>
      <c r="Y4" s="129">
        <v>20782</v>
      </c>
      <c r="Z4" s="127"/>
      <c r="AA4" s="127" t="str">
        <f>TEXT(Y4,"###,###")</f>
        <v>20,782</v>
      </c>
      <c r="AB4" s="127"/>
      <c r="AC4" s="127">
        <f t="shared" ref="AC4:AC9" si="0">Y4/X4-1</f>
        <v>4.521450485339229E-2</v>
      </c>
      <c r="AD4" s="127"/>
      <c r="AE4" s="127">
        <f>Y4/T4-1</f>
        <v>4.1078048291754321E-2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10109</v>
      </c>
      <c r="U5" s="129">
        <v>10072</v>
      </c>
      <c r="V5" s="129">
        <v>10120</v>
      </c>
      <c r="W5" s="129">
        <v>10090</v>
      </c>
      <c r="X5" s="129">
        <v>10004</v>
      </c>
      <c r="Y5" s="129">
        <v>10406</v>
      </c>
      <c r="Z5" s="127"/>
      <c r="AA5" s="127" t="str">
        <f>TEXT(Y5,"###,###")</f>
        <v>10,406</v>
      </c>
      <c r="AB5" s="127"/>
      <c r="AC5" s="127">
        <f t="shared" si="0"/>
        <v>4.0183926429428141E-2</v>
      </c>
      <c r="AD5" s="127"/>
      <c r="AE5" s="127">
        <f t="shared" ref="AE5:AE9" si="1">Y5/T5-1</f>
        <v>2.9379760609357986E-2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9852</v>
      </c>
      <c r="U6" s="129">
        <v>9814</v>
      </c>
      <c r="V6" s="129">
        <v>9928</v>
      </c>
      <c r="W6" s="129">
        <v>9999</v>
      </c>
      <c r="X6" s="129">
        <v>9878</v>
      </c>
      <c r="Y6" s="129">
        <v>10376</v>
      </c>
      <c r="Z6" s="127"/>
      <c r="AA6" s="127" t="str">
        <f>TEXT(Y6,"###,###")</f>
        <v>10,376</v>
      </c>
      <c r="AB6" s="127"/>
      <c r="AC6" s="127">
        <f t="shared" si="0"/>
        <v>5.0415063778092684E-2</v>
      </c>
      <c r="AD6" s="127"/>
      <c r="AE6" s="127">
        <f t="shared" si="1"/>
        <v>5.3187170117742655E-2</v>
      </c>
      <c r="AF6" s="127"/>
    </row>
    <row r="7" spans="1:32" ht="16.5" customHeight="1" thickBot="1" x14ac:dyDescent="0.3">
      <c r="A7" s="46" t="str">
        <f>"QUICK STATS for "&amp;'Table 8.62'!Y2&amp;"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14515</v>
      </c>
      <c r="U7" s="129">
        <v>14334</v>
      </c>
      <c r="V7" s="129">
        <v>14362</v>
      </c>
      <c r="W7" s="129">
        <v>14411</v>
      </c>
      <c r="X7" s="129">
        <v>14368</v>
      </c>
      <c r="Y7" s="129">
        <v>14892</v>
      </c>
      <c r="Z7" s="127"/>
      <c r="AA7" s="127" t="str">
        <f>TEXT(Y7,"###,###")</f>
        <v>14,892</v>
      </c>
      <c r="AB7" s="127"/>
      <c r="AC7" s="127">
        <f t="shared" si="0"/>
        <v>3.6469933184855252E-2</v>
      </c>
      <c r="AD7" s="127"/>
      <c r="AE7" s="127">
        <f t="shared" si="1"/>
        <v>2.597313124354117E-2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20,782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8.62'!AA7</f>
        <v>14,892</v>
      </c>
      <c r="P8" s="51"/>
      <c r="S8" s="127" t="s">
        <v>96</v>
      </c>
      <c r="T8" s="127">
        <v>30353.33</v>
      </c>
      <c r="U8" s="127">
        <v>31461.85</v>
      </c>
      <c r="V8" s="127">
        <v>31532.74</v>
      </c>
      <c r="W8" s="127">
        <v>33264</v>
      </c>
      <c r="X8" s="127">
        <v>34543</v>
      </c>
      <c r="Y8" s="127">
        <v>34869.550000000003</v>
      </c>
      <c r="Z8" s="127"/>
      <c r="AA8" s="127" t="str">
        <f>TEXT(Y8,"$###,###")</f>
        <v>$34,870</v>
      </c>
      <c r="AB8" s="127"/>
      <c r="AC8" s="127">
        <f t="shared" si="0"/>
        <v>9.4534348493182652E-3</v>
      </c>
      <c r="AD8" s="127"/>
      <c r="AE8" s="127">
        <f t="shared" si="1"/>
        <v>0.14878828780894882</v>
      </c>
      <c r="AF8" s="127"/>
    </row>
    <row r="9" spans="1:32" x14ac:dyDescent="0.25">
      <c r="A9" s="55" t="s">
        <v>17</v>
      </c>
      <c r="B9" s="56"/>
      <c r="C9" s="57"/>
      <c r="D9" s="58">
        <f>'Table 8.62'!AC104</f>
        <v>65.162159561158688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51.739188826215418</v>
      </c>
      <c r="P9" s="59" t="s">
        <v>97</v>
      </c>
      <c r="S9" s="127" t="s">
        <v>9</v>
      </c>
      <c r="T9" s="127">
        <v>570532465</v>
      </c>
      <c r="U9" s="127">
        <v>543228434</v>
      </c>
      <c r="V9" s="127">
        <v>597841554</v>
      </c>
      <c r="W9" s="127">
        <v>617769863</v>
      </c>
      <c r="X9" s="127">
        <v>617387548</v>
      </c>
      <c r="Y9" s="127">
        <v>650947406</v>
      </c>
      <c r="Z9" s="127"/>
      <c r="AA9" s="127" t="str">
        <f>TEXT(Y9/1000000,"$#,###.0")&amp;" mil"</f>
        <v>$650.9 mil</v>
      </c>
      <c r="AB9" s="127"/>
      <c r="AC9" s="127">
        <f t="shared" si="0"/>
        <v>5.4357847204265175E-2</v>
      </c>
      <c r="AD9" s="127"/>
      <c r="AE9" s="127">
        <f t="shared" si="1"/>
        <v>0.14094717817679325</v>
      </c>
      <c r="AF9" s="127"/>
    </row>
    <row r="10" spans="1:32" x14ac:dyDescent="0.25">
      <c r="A10" s="55" t="s">
        <v>20</v>
      </c>
      <c r="B10" s="56"/>
      <c r="C10" s="57"/>
      <c r="D10" s="58">
        <f>'Table 8.62'!AC105</f>
        <v>17.51034549129054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48.260811173784582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80.513027128659687</v>
      </c>
      <c r="P11" s="59" t="s">
        <v>97</v>
      </c>
      <c r="S11" s="127" t="s">
        <v>32</v>
      </c>
      <c r="T11" s="129">
        <v>15069</v>
      </c>
      <c r="U11" s="129">
        <v>15129</v>
      </c>
      <c r="V11" s="129">
        <v>15386</v>
      </c>
      <c r="W11" s="129">
        <v>15509</v>
      </c>
      <c r="X11" s="129">
        <v>15376</v>
      </c>
      <c r="Y11" s="129">
        <v>16104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8.62'!AC108</f>
        <v>19.670869021268405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31.41283910824604</v>
      </c>
      <c r="P12" s="59" t="s">
        <v>97</v>
      </c>
      <c r="S12" s="127" t="s">
        <v>33</v>
      </c>
      <c r="T12" s="129">
        <v>4893</v>
      </c>
      <c r="U12" s="129">
        <v>4762</v>
      </c>
      <c r="V12" s="129">
        <v>4659</v>
      </c>
      <c r="W12" s="129">
        <v>4578</v>
      </c>
      <c r="X12" s="129">
        <v>4507</v>
      </c>
      <c r="Y12" s="129">
        <v>4678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8.62'!AC109</f>
        <v>15.46049465883938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8.62'!AA118</f>
        <v>44.9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8.62'!AC110</f>
        <v>20.161678375517276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14.108246038141283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8.62'!AC111</f>
        <v>27.379462996824174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85.891753961858726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1630</v>
      </c>
      <c r="Z15" s="127"/>
      <c r="AA15" s="130">
        <f t="shared" ref="AA15:AA34" si="2">IF(Y15="np",0,Y15/$Y$34)</f>
        <v>7.8433259551534976E-2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108</v>
      </c>
      <c r="Z16" s="127"/>
      <c r="AA16" s="130">
        <f t="shared" si="2"/>
        <v>5.1968049273409681E-3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1316</v>
      </c>
      <c r="Z17" s="127"/>
      <c r="AA17" s="130">
        <f t="shared" si="2"/>
        <v>6.3324030410932541E-2</v>
      </c>
      <c r="AB17" s="127"/>
      <c r="AC17" s="127"/>
      <c r="AD17" s="127"/>
      <c r="AE17" s="127"/>
      <c r="AF17" s="127"/>
    </row>
    <row r="18" spans="1:32" x14ac:dyDescent="0.25">
      <c r="A18" s="85" t="str">
        <f>'Table 8.62'!$S$1&amp;" ("&amp;'Table 8.62'!$T$2&amp;" to "&amp;'Table 8.62'!$Y$2&amp;")"</f>
        <v>South Gippsland (2011-12 to 2016-17)</v>
      </c>
      <c r="B18" s="85"/>
      <c r="C18" s="85"/>
      <c r="D18" s="85"/>
      <c r="E18" s="85"/>
      <c r="F18" s="85"/>
      <c r="G18" s="85" t="str">
        <f>'Table 8.62'!$S$1&amp;" ("&amp;'Table 8.62'!$T$2&amp;" to "&amp;'Table 8.62'!$Y$2&amp;")"</f>
        <v>South Gippsland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218</v>
      </c>
      <c r="Z18" s="127"/>
      <c r="AA18" s="130">
        <f t="shared" si="2"/>
        <v>1.0489846982966029E-2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1495</v>
      </c>
      <c r="Z19" s="127"/>
      <c r="AA19" s="130">
        <f t="shared" si="2"/>
        <v>7.1937253392358777E-2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615</v>
      </c>
      <c r="Z20" s="127"/>
      <c r="AA20" s="130">
        <f t="shared" si="2"/>
        <v>2.9592916947358289E-2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1721</v>
      </c>
      <c r="Z21" s="127"/>
      <c r="AA21" s="130">
        <f t="shared" si="2"/>
        <v>8.2812048888461165E-2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1124</v>
      </c>
      <c r="Z22" s="127"/>
      <c r="AA22" s="130">
        <f t="shared" si="2"/>
        <v>5.4085266095659702E-2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656</v>
      </c>
      <c r="Z23" s="127"/>
      <c r="AA23" s="130">
        <f t="shared" si="2"/>
        <v>3.156577807718218E-2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108</v>
      </c>
      <c r="Z24" s="127"/>
      <c r="AA24" s="130">
        <f t="shared" si="2"/>
        <v>5.1968049273409681E-3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576</v>
      </c>
      <c r="Z25" s="127"/>
      <c r="AA25" s="130">
        <f t="shared" si="2"/>
        <v>2.7716292945818496E-2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259</v>
      </c>
      <c r="Z26" s="127"/>
      <c r="AA26" s="130">
        <f t="shared" si="2"/>
        <v>1.2462708112789914E-2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850</v>
      </c>
      <c r="Z27" s="127"/>
      <c r="AA27" s="130">
        <f t="shared" si="2"/>
        <v>4.0900779520739103E-2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973</v>
      </c>
      <c r="Z28" s="127"/>
      <c r="AA28" s="130">
        <f t="shared" si="2"/>
        <v>4.6819362910210757E-2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921</v>
      </c>
      <c r="Z29" s="127"/>
      <c r="AA29" s="130">
        <f t="shared" si="2"/>
        <v>4.4317197574824364E-2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1582</v>
      </c>
      <c r="Z30" s="127"/>
      <c r="AA30" s="130">
        <f t="shared" si="2"/>
        <v>7.6123568472716771E-2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8.62'!Y2&amp;")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1965</v>
      </c>
      <c r="Z31" s="127"/>
      <c r="AA31" s="130">
        <f t="shared" si="2"/>
        <v>9.4552978539120397E-2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359</v>
      </c>
      <c r="Z32" s="127"/>
      <c r="AA32" s="130">
        <f t="shared" si="2"/>
        <v>1.7274564526994513E-2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615</v>
      </c>
      <c r="Z33" s="127"/>
      <c r="AA33" s="130">
        <f t="shared" si="2"/>
        <v>2.9592916947358289E-2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20782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12745</v>
      </c>
      <c r="U37" s="127">
        <v>12504</v>
      </c>
      <c r="V37" s="127">
        <v>12360</v>
      </c>
      <c r="W37" s="127">
        <v>12460</v>
      </c>
      <c r="X37" s="127">
        <v>12509</v>
      </c>
      <c r="Y37" s="127">
        <v>12791</v>
      </c>
      <c r="Z37" s="127"/>
      <c r="AA37" s="127" t="str">
        <f>TEXT(Y37,"###,###")</f>
        <v>12,791</v>
      </c>
      <c r="AB37" s="127"/>
      <c r="AC37" s="127">
        <f>Y37/X37-1</f>
        <v>2.2543768486689597E-2</v>
      </c>
      <c r="AD37" s="127"/>
      <c r="AE37" s="127">
        <f>Y37/T37-1</f>
        <v>3.6092585327578419E-3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1772</v>
      </c>
      <c r="U38" s="127">
        <v>1832</v>
      </c>
      <c r="V38" s="127">
        <v>2003</v>
      </c>
      <c r="W38" s="127">
        <v>1952</v>
      </c>
      <c r="X38" s="127">
        <v>1856</v>
      </c>
      <c r="Y38" s="127">
        <v>2101</v>
      </c>
      <c r="Z38" s="127"/>
      <c r="AA38" s="127" t="str">
        <f>TEXT(Y38,"###,###")</f>
        <v>2,101</v>
      </c>
      <c r="AB38" s="127"/>
      <c r="AC38" s="127">
        <f>Y38/X38-1</f>
        <v>0.13200431034482762</v>
      </c>
      <c r="AD38" s="127"/>
      <c r="AE38" s="127">
        <f>Y38/T38-1</f>
        <v>0.18566591422121892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14517</v>
      </c>
      <c r="U40" s="127">
        <v>14336</v>
      </c>
      <c r="V40" s="127">
        <v>14363</v>
      </c>
      <c r="W40" s="127">
        <v>14412</v>
      </c>
      <c r="X40" s="127">
        <v>14365</v>
      </c>
      <c r="Y40" s="127">
        <v>14892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85.891753961858726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14.108246038141283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0</v>
      </c>
      <c r="Y44" s="129">
        <v>6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212</v>
      </c>
      <c r="Y45" s="129">
        <v>223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582</v>
      </c>
      <c r="Y46" s="129">
        <v>575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827</v>
      </c>
      <c r="Y47" s="129">
        <v>802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943</v>
      </c>
      <c r="Y48" s="129">
        <v>970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8.62'!S1&amp;" ("&amp;'Table 8.62'!Y2&amp;") *"</f>
        <v>Number of jobs by age and sex of job holders in South Gippsland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782</v>
      </c>
      <c r="Y49" s="129">
        <v>867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842</v>
      </c>
      <c r="Y50" s="129">
        <v>826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962</v>
      </c>
      <c r="Y51" s="129">
        <v>917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1036</v>
      </c>
      <c r="Y52" s="129">
        <v>1094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1020</v>
      </c>
      <c r="Y53" s="129">
        <v>1050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972</v>
      </c>
      <c r="Y54" s="129">
        <v>1078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849</v>
      </c>
      <c r="Y55" s="129">
        <v>890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535</v>
      </c>
      <c r="Y56" s="129">
        <v>596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224</v>
      </c>
      <c r="Y57" s="129">
        <v>292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116</v>
      </c>
      <c r="Y58" s="129">
        <v>117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59</v>
      </c>
      <c r="Y59" s="129">
        <v>60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45</v>
      </c>
      <c r="Y60" s="129">
        <v>46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10004</v>
      </c>
      <c r="Y61" s="129">
        <v>10406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9</v>
      </c>
      <c r="Y63" s="129">
        <v>10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8.62'!S1&amp;" ("&amp;'Table 8.62'!Y2&amp;") *"</f>
        <v>Number of employed persons per occupation of main job by sex in South Gippsland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230</v>
      </c>
      <c r="Y64" s="129">
        <v>209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554</v>
      </c>
      <c r="Y65" s="129">
        <v>614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845</v>
      </c>
      <c r="Y66" s="129">
        <v>815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852</v>
      </c>
      <c r="Y67" s="129">
        <v>900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786</v>
      </c>
      <c r="Y68" s="129">
        <v>827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705</v>
      </c>
      <c r="Y69" s="129">
        <v>790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1027</v>
      </c>
      <c r="Y70" s="129">
        <v>984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1109</v>
      </c>
      <c r="Y71" s="129">
        <v>1240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1070</v>
      </c>
      <c r="Y72" s="129">
        <v>1096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1127</v>
      </c>
      <c r="Y73" s="129">
        <v>1170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819</v>
      </c>
      <c r="Y74" s="129">
        <v>899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397</v>
      </c>
      <c r="Y75" s="129">
        <v>451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166</v>
      </c>
      <c r="Y76" s="129">
        <v>183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94</v>
      </c>
      <c r="Y77" s="129">
        <v>93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51</v>
      </c>
      <c r="Y78" s="129">
        <v>59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42</v>
      </c>
      <c r="Y79" s="129">
        <v>39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9879</v>
      </c>
      <c r="Y80" s="129">
        <v>10376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8.62'!S1</f>
        <v>South Gippsland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660</v>
      </c>
      <c r="Y83" s="129">
        <v>710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618</v>
      </c>
      <c r="Y84" s="129">
        <v>630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8.62'!AA4</f>
        <v>20,782</v>
      </c>
      <c r="D85" s="99">
        <f>'Table 8.62'!AC4</f>
        <v>4.521450485339229E-2</v>
      </c>
      <c r="E85" s="100">
        <f>'Table 8.62'!AC4</f>
        <v>4.521450485339229E-2</v>
      </c>
      <c r="F85" s="99">
        <f>'Table 8.62'!AE4</f>
        <v>4.1078048291754321E-2</v>
      </c>
      <c r="G85" s="100">
        <f>'Table 8.62'!AE4</f>
        <v>4.1078048291754321E-2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1186</v>
      </c>
      <c r="Y85" s="129">
        <v>1238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8.62'!AA5</f>
        <v>10,406</v>
      </c>
      <c r="D86" s="99">
        <f>'Table 8.62'!AC5</f>
        <v>4.0183926429428141E-2</v>
      </c>
      <c r="E86" s="100">
        <f>'Table 8.62'!AC5</f>
        <v>4.0183926429428141E-2</v>
      </c>
      <c r="F86" s="99">
        <f>'Table 8.62'!AE5</f>
        <v>2.9379760609357986E-2</v>
      </c>
      <c r="G86" s="100">
        <f>'Table 8.62'!AE5</f>
        <v>2.9379760609357986E-2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272</v>
      </c>
      <c r="Y86" s="129">
        <v>300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8.62'!AA6</f>
        <v>10,376</v>
      </c>
      <c r="D87" s="99">
        <f>'Table 8.62'!AC6</f>
        <v>5.0415063778092684E-2</v>
      </c>
      <c r="E87" s="100">
        <f>'Table 8.62'!AC6</f>
        <v>5.0415063778092684E-2</v>
      </c>
      <c r="F87" s="99">
        <f>'Table 8.62'!AE6</f>
        <v>5.3187170117742655E-2</v>
      </c>
      <c r="G87" s="100">
        <f>'Table 8.62'!AE6</f>
        <v>5.3187170117742655E-2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198</v>
      </c>
      <c r="Y87" s="129">
        <v>204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8.62'!AA7</f>
        <v>14,892</v>
      </c>
      <c r="D88" s="99">
        <f>'Table 8.62'!AC7</f>
        <v>3.6469933184855252E-2</v>
      </c>
      <c r="E88" s="100">
        <f>'Table 8.62'!AC7</f>
        <v>3.6469933184855252E-2</v>
      </c>
      <c r="F88" s="99">
        <f>'Table 8.62'!AE7</f>
        <v>2.597313124354117E-2</v>
      </c>
      <c r="G88" s="100">
        <f>'Table 8.62'!AE7</f>
        <v>2.597313124354117E-2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338</v>
      </c>
      <c r="Y88" s="129">
        <v>312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8.62'!AA37</f>
        <v>12,791</v>
      </c>
      <c r="D89" s="99">
        <f>'Table 8.62'!AC37</f>
        <v>2.2543768486689597E-2</v>
      </c>
      <c r="E89" s="100">
        <f>'Table 8.62'!AC37</f>
        <v>2.2543768486689597E-2</v>
      </c>
      <c r="F89" s="99">
        <f>'Table 8.62'!AE37</f>
        <v>3.6092585327578419E-3</v>
      </c>
      <c r="G89" s="100">
        <f>'Table 8.62'!AE37</f>
        <v>3.6092585327578419E-3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745</v>
      </c>
      <c r="Y89" s="129">
        <v>773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8.62'!AA38</f>
        <v>2,101</v>
      </c>
      <c r="D90" s="99">
        <f>'Table 8.62'!AC38</f>
        <v>0.13200431034482762</v>
      </c>
      <c r="E90" s="100">
        <f>'Table 8.62'!AC38</f>
        <v>0.13200431034482762</v>
      </c>
      <c r="F90" s="99">
        <f>'Table 8.62'!AE38</f>
        <v>0.18566591422121892</v>
      </c>
      <c r="G90" s="100">
        <f>'Table 8.62'!AE38</f>
        <v>0.18566591422121892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948</v>
      </c>
      <c r="Y90" s="129">
        <v>970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8.62'!AA114</f>
        <v>850</v>
      </c>
      <c r="D91" s="99">
        <f>'Table 8.62'!AC114</f>
        <v>0.14401076716016159</v>
      </c>
      <c r="E91" s="100">
        <f>'Table 8.62'!AC114</f>
        <v>0.14401076716016159</v>
      </c>
      <c r="F91" s="99">
        <f>'Table 8.62'!AE114</f>
        <v>0.30168453292496178</v>
      </c>
      <c r="G91" s="100">
        <f>'Table 8.62'!AE114</f>
        <v>0.30168453292496178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7453</v>
      </c>
      <c r="Y91" s="129">
        <v>7705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8.62'!AA115</f>
        <v>1,251</v>
      </c>
      <c r="D92" s="99">
        <f>'Table 8.62'!AC115</f>
        <v>0.12197309417040358</v>
      </c>
      <c r="E92" s="100">
        <f>'Table 8.62'!AC115</f>
        <v>0.12197309417040358</v>
      </c>
      <c r="F92" s="99">
        <f>'Table 8.62'!AE115</f>
        <v>0.12096774193548376</v>
      </c>
      <c r="G92" s="100">
        <f>'Table 8.62'!AE115</f>
        <v>0.12096774193548376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8.62'!AA8</f>
        <v>$34,870</v>
      </c>
      <c r="D93" s="99">
        <f>'Table 8.62'!AC8</f>
        <v>9.4534348493182652E-3</v>
      </c>
      <c r="E93" s="100">
        <f>'Table 8.62'!AC8</f>
        <v>9.4534348493182652E-3</v>
      </c>
      <c r="F93" s="99">
        <f>'Table 8.62'!AE8</f>
        <v>0.14878828780894882</v>
      </c>
      <c r="G93" s="100">
        <f>'Table 8.62'!AE8</f>
        <v>0.14878828780894882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423</v>
      </c>
      <c r="Y93" s="129">
        <v>481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8.62'!AA9</f>
        <v>$650.9 mil</v>
      </c>
      <c r="D94" s="99">
        <f>'Table 8.62'!AC9</f>
        <v>5.4357847204265175E-2</v>
      </c>
      <c r="E94" s="100">
        <f>'Table 8.62'!AC9</f>
        <v>5.4357847204265175E-2</v>
      </c>
      <c r="F94" s="99">
        <f>'Table 8.62'!AE9</f>
        <v>0.14094717817679325</v>
      </c>
      <c r="G94" s="100">
        <f>'Table 8.62'!AE9</f>
        <v>0.14094717817679325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1180</v>
      </c>
      <c r="Y94" s="129">
        <v>1275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259</v>
      </c>
      <c r="Y95" s="129">
        <v>259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864</v>
      </c>
      <c r="Y96" s="129">
        <v>951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951</v>
      </c>
      <c r="Y97" s="129">
        <v>978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734</v>
      </c>
      <c r="Y98" s="129">
        <v>731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56</v>
      </c>
      <c r="Y99" s="129">
        <v>57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556</v>
      </c>
      <c r="Y100" s="129">
        <v>569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6912</v>
      </c>
      <c r="Y101" s="129">
        <v>7187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12535</v>
      </c>
      <c r="Y104" s="127">
        <v>13542</v>
      </c>
      <c r="Z104" s="127"/>
      <c r="AA104" s="127" t="str">
        <f>TEXT(Y104,"###,###")</f>
        <v>13,542</v>
      </c>
      <c r="AB104" s="127"/>
      <c r="AC104" s="127">
        <f>Y104/($Y$4)*100</f>
        <v>65.162159561158688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3422</v>
      </c>
      <c r="Y105" s="127">
        <v>3639</v>
      </c>
      <c r="Z105" s="127"/>
      <c r="AA105" s="127" t="str">
        <f>TEXT(Y105,"###,###")</f>
        <v>3,639</v>
      </c>
      <c r="AB105" s="127"/>
      <c r="AC105" s="127">
        <f>Y105/($Y$4)*100</f>
        <v>17.51034549129054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15957</v>
      </c>
      <c r="Y106" s="127">
        <v>17181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3584</v>
      </c>
      <c r="Y108" s="127">
        <v>4088</v>
      </c>
      <c r="Z108" s="127"/>
      <c r="AA108" s="127" t="str">
        <f>TEXT(Y108,"###,###")</f>
        <v>4,088</v>
      </c>
      <c r="AB108" s="127"/>
      <c r="AC108" s="127">
        <f>Y108/($Y$4)*100</f>
        <v>19.670869021268405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3023</v>
      </c>
      <c r="Y109" s="127">
        <v>3213</v>
      </c>
      <c r="Z109" s="127"/>
      <c r="AA109" s="127" t="str">
        <f>TEXT(Y109,"###,###")</f>
        <v>3,213</v>
      </c>
      <c r="AB109" s="127"/>
      <c r="AC109" s="127">
        <f t="shared" ref="AC109:AC111" si="3">Y109/($Y$4)*100</f>
        <v>15.46049465883938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3827</v>
      </c>
      <c r="Y110" s="127">
        <v>4190</v>
      </c>
      <c r="Z110" s="127"/>
      <c r="AA110" s="127" t="str">
        <f>TEXT(Y110,"###,###")</f>
        <v>4,190</v>
      </c>
      <c r="AB110" s="127"/>
      <c r="AC110" s="127">
        <f t="shared" si="3"/>
        <v>20.161678375517276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5524</v>
      </c>
      <c r="Y111" s="127">
        <v>5690</v>
      </c>
      <c r="Z111" s="127"/>
      <c r="AA111" s="127" t="str">
        <f>TEXT(Y111,"###,###")</f>
        <v>5,690</v>
      </c>
      <c r="AB111" s="127"/>
      <c r="AC111" s="127">
        <f t="shared" si="3"/>
        <v>27.379462996824174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19883</v>
      </c>
      <c r="Y112" s="127">
        <v>20782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653</v>
      </c>
      <c r="U114" s="127">
        <v>698</v>
      </c>
      <c r="V114" s="127">
        <v>775</v>
      </c>
      <c r="W114" s="127">
        <v>767</v>
      </c>
      <c r="X114" s="127">
        <v>743</v>
      </c>
      <c r="Y114" s="127">
        <v>850</v>
      </c>
      <c r="Z114" s="127"/>
      <c r="AA114" s="127" t="str">
        <f>TEXT(Y114,"###,###")</f>
        <v>850</v>
      </c>
      <c r="AB114" s="127"/>
      <c r="AC114" s="127">
        <f>Y114/X114-1</f>
        <v>0.14401076716016159</v>
      </c>
      <c r="AD114" s="127"/>
      <c r="AE114" s="127">
        <f>Y114/T114-1</f>
        <v>0.30168453292496178</v>
      </c>
      <c r="AF114" s="127"/>
    </row>
    <row r="115" spans="19:32" x14ac:dyDescent="0.25">
      <c r="S115" s="127" t="s">
        <v>104</v>
      </c>
      <c r="T115" s="127">
        <v>1116</v>
      </c>
      <c r="U115" s="127">
        <v>1131</v>
      </c>
      <c r="V115" s="127">
        <v>1226</v>
      </c>
      <c r="W115" s="127">
        <v>1187</v>
      </c>
      <c r="X115" s="127">
        <v>1115</v>
      </c>
      <c r="Y115" s="127">
        <v>1251</v>
      </c>
      <c r="Z115" s="127"/>
      <c r="AA115" s="127" t="str">
        <f>TEXT(Y115,"###,###")</f>
        <v>1,251</v>
      </c>
      <c r="AB115" s="127"/>
      <c r="AC115" s="127">
        <f>Y115/X115-1</f>
        <v>0.12197309417040358</v>
      </c>
      <c r="AD115" s="127"/>
      <c r="AE115" s="127">
        <f>Y115/T115-1</f>
        <v>0.12096774193548376</v>
      </c>
      <c r="AF115" s="127"/>
    </row>
    <row r="116" spans="19:32" x14ac:dyDescent="0.25">
      <c r="S116" s="127" t="s">
        <v>56</v>
      </c>
      <c r="T116" s="127">
        <v>1769</v>
      </c>
      <c r="U116" s="127">
        <v>1829</v>
      </c>
      <c r="V116" s="127">
        <v>2001</v>
      </c>
      <c r="W116" s="127">
        <v>1954</v>
      </c>
      <c r="X116" s="127">
        <v>1858</v>
      </c>
      <c r="Y116" s="127">
        <v>2101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42.16</v>
      </c>
      <c r="V118" s="127">
        <v>43.28</v>
      </c>
      <c r="W118" s="127">
        <v>43.46</v>
      </c>
      <c r="X118" s="127">
        <v>46.5</v>
      </c>
      <c r="Y118" s="127">
        <v>44.91</v>
      </c>
      <c r="Z118" s="127"/>
      <c r="AA118" s="127" t="str">
        <f>TEXT(Y118,"##.0")</f>
        <v>44.9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9575</v>
      </c>
      <c r="V120" s="127">
        <v>9704</v>
      </c>
      <c r="W120" s="127">
        <v>9832</v>
      </c>
      <c r="X120" s="127">
        <v>9861</v>
      </c>
      <c r="Y120" s="127">
        <v>10214</v>
      </c>
      <c r="Z120" s="127"/>
      <c r="AA120" s="127" t="str">
        <f>TEXT(Y120,"###,###")</f>
        <v>10,214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2939</v>
      </c>
      <c r="V121" s="127">
        <v>2897</v>
      </c>
      <c r="W121" s="127">
        <v>2866</v>
      </c>
      <c r="X121" s="127">
        <v>2808</v>
      </c>
      <c r="Y121" s="127">
        <v>2902</v>
      </c>
      <c r="Z121" s="127"/>
      <c r="AA121" s="127" t="str">
        <f t="shared" ref="AA121:AA128" si="4">TEXT(Y121,"###,###")</f>
        <v>2,902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1820</v>
      </c>
      <c r="V122" s="127">
        <v>1757</v>
      </c>
      <c r="W122" s="127">
        <v>1710</v>
      </c>
      <c r="X122" s="127">
        <v>1700</v>
      </c>
      <c r="Y122" s="127">
        <v>1776</v>
      </c>
      <c r="Z122" s="127"/>
      <c r="AA122" s="127" t="str">
        <f t="shared" si="4"/>
        <v>1,776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11395</v>
      </c>
      <c r="V124" s="127">
        <v>11461</v>
      </c>
      <c r="W124" s="127">
        <v>11542</v>
      </c>
      <c r="X124" s="127">
        <v>11561</v>
      </c>
      <c r="Y124" s="127">
        <v>11990</v>
      </c>
      <c r="Z124" s="127"/>
      <c r="AA124" s="127" t="str">
        <f t="shared" si="4"/>
        <v>11,990</v>
      </c>
      <c r="AB124" s="127"/>
      <c r="AC124" s="127">
        <f>Y124/$Y$7*100</f>
        <v>80.513027128659687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4759</v>
      </c>
      <c r="V125" s="127">
        <v>4654</v>
      </c>
      <c r="W125" s="127">
        <v>4576</v>
      </c>
      <c r="X125" s="127">
        <v>4508</v>
      </c>
      <c r="Y125" s="127">
        <v>4678</v>
      </c>
      <c r="Z125" s="127"/>
      <c r="AA125" s="127" t="str">
        <f t="shared" si="4"/>
        <v>4,678</v>
      </c>
      <c r="AB125" s="127"/>
      <c r="AC125" s="127">
        <f>Y125/$Y$7*100</f>
        <v>31.41283910824604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7510</v>
      </c>
      <c r="V127" s="127">
        <v>7521</v>
      </c>
      <c r="W127" s="127">
        <v>7482</v>
      </c>
      <c r="X127" s="127">
        <v>7455</v>
      </c>
      <c r="Y127" s="127">
        <v>7705</v>
      </c>
      <c r="Z127" s="127"/>
      <c r="AA127" s="127" t="str">
        <f t="shared" si="4"/>
        <v>7,705</v>
      </c>
      <c r="AB127" s="127"/>
      <c r="AC127" s="127">
        <f>Y127/$Y$7*100</f>
        <v>51.739188826215418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6824</v>
      </c>
      <c r="V128" s="127">
        <v>6843</v>
      </c>
      <c r="W128" s="127">
        <v>6932</v>
      </c>
      <c r="X128" s="127">
        <v>6914</v>
      </c>
      <c r="Y128" s="127">
        <v>7187</v>
      </c>
      <c r="Z128" s="127"/>
      <c r="AA128" s="127" t="str">
        <f t="shared" si="4"/>
        <v>7,187</v>
      </c>
      <c r="AB128" s="127"/>
      <c r="AC128" s="127">
        <f>Y128/$Y$7*100</f>
        <v>48.260811173784582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401D7D60-50A9-4952-B965-501412B3F2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931D9117-AF78-4742-8FCF-F632DF95A6F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62CD9B64-8E3E-4BEB-AF9C-B004D6D1E2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296B560F-89B9-4826-9728-B83C88DCF36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Southern Grampians</v>
      </c>
      <c r="T1" s="127"/>
      <c r="U1" s="127"/>
      <c r="V1" s="127"/>
      <c r="W1" s="127"/>
      <c r="X1" s="127"/>
      <c r="Y1" s="127" t="str">
        <f>Y3</f>
        <v>8.63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173</v>
      </c>
      <c r="V3" s="127"/>
      <c r="W3" s="127"/>
      <c r="X3" s="127"/>
      <c r="Y3" s="127" t="s">
        <v>273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8.63'!$Y$3&amp;" "&amp;'Table 8.63'!$U$3&amp;", "&amp;'State data for spotlight'!$C$3&amp;", "&amp;'Table 8.63'!$Y$2</f>
        <v>Table 8.63 Southern Grampians,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13874</v>
      </c>
      <c r="U4" s="129">
        <v>13985</v>
      </c>
      <c r="V4" s="129">
        <v>13661</v>
      </c>
      <c r="W4" s="129">
        <v>13577</v>
      </c>
      <c r="X4" s="129">
        <v>13019</v>
      </c>
      <c r="Y4" s="129">
        <v>13393</v>
      </c>
      <c r="Z4" s="127"/>
      <c r="AA4" s="127" t="str">
        <f>TEXT(Y4,"###,###")</f>
        <v>13,393</v>
      </c>
      <c r="AB4" s="127"/>
      <c r="AC4" s="127">
        <f t="shared" ref="AC4:AC9" si="0">Y4/X4-1</f>
        <v>2.8727244796067364E-2</v>
      </c>
      <c r="AD4" s="127"/>
      <c r="AE4" s="127">
        <f>Y4/T4-1</f>
        <v>-3.4669165345250108E-2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7355</v>
      </c>
      <c r="U5" s="129">
        <v>7416</v>
      </c>
      <c r="V5" s="129">
        <v>7178</v>
      </c>
      <c r="W5" s="129">
        <v>7135</v>
      </c>
      <c r="X5" s="129">
        <v>6724</v>
      </c>
      <c r="Y5" s="129">
        <v>6935</v>
      </c>
      <c r="Z5" s="127"/>
      <c r="AA5" s="127" t="str">
        <f>TEXT(Y5,"###,###")</f>
        <v>6,935</v>
      </c>
      <c r="AB5" s="127"/>
      <c r="AC5" s="127">
        <f t="shared" si="0"/>
        <v>3.1380130874479439E-2</v>
      </c>
      <c r="AD5" s="127"/>
      <c r="AE5" s="127">
        <f t="shared" ref="AE5:AE9" si="1">Y5/T5-1</f>
        <v>-5.7104010876954492E-2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6515</v>
      </c>
      <c r="U6" s="129">
        <v>6575</v>
      </c>
      <c r="V6" s="129">
        <v>6483</v>
      </c>
      <c r="W6" s="129">
        <v>6442</v>
      </c>
      <c r="X6" s="129">
        <v>6296</v>
      </c>
      <c r="Y6" s="129">
        <v>6458</v>
      </c>
      <c r="Z6" s="127"/>
      <c r="AA6" s="127" t="str">
        <f>TEXT(Y6,"###,###")</f>
        <v>6,458</v>
      </c>
      <c r="AB6" s="127"/>
      <c r="AC6" s="127">
        <f t="shared" si="0"/>
        <v>2.5730622617534893E-2</v>
      </c>
      <c r="AD6" s="127"/>
      <c r="AE6" s="127">
        <f t="shared" si="1"/>
        <v>-8.7490406753645278E-3</v>
      </c>
      <c r="AF6" s="127"/>
    </row>
    <row r="7" spans="1:32" ht="16.5" customHeight="1" thickBot="1" x14ac:dyDescent="0.3">
      <c r="A7" s="46" t="str">
        <f>"QUICK STATS for "&amp;'Table 8.63'!Y2&amp;"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8904</v>
      </c>
      <c r="U7" s="129">
        <v>8865</v>
      </c>
      <c r="V7" s="129">
        <v>8687</v>
      </c>
      <c r="W7" s="129">
        <v>8684</v>
      </c>
      <c r="X7" s="129">
        <v>8424</v>
      </c>
      <c r="Y7" s="129">
        <v>8710</v>
      </c>
      <c r="Z7" s="127"/>
      <c r="AA7" s="127" t="str">
        <f>TEXT(Y7,"###,###")</f>
        <v>8,710</v>
      </c>
      <c r="AB7" s="127"/>
      <c r="AC7" s="127">
        <f t="shared" si="0"/>
        <v>3.3950617283950546E-2</v>
      </c>
      <c r="AD7" s="127"/>
      <c r="AE7" s="127">
        <f t="shared" si="1"/>
        <v>-2.1787960467205769E-2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13,393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8.63'!AA7</f>
        <v>8,710</v>
      </c>
      <c r="P8" s="51"/>
      <c r="S8" s="127" t="s">
        <v>96</v>
      </c>
      <c r="T8" s="127">
        <v>24888</v>
      </c>
      <c r="U8" s="127">
        <v>24425</v>
      </c>
      <c r="V8" s="127">
        <v>23205.62</v>
      </c>
      <c r="W8" s="127">
        <v>26159</v>
      </c>
      <c r="X8" s="127">
        <v>28410</v>
      </c>
      <c r="Y8" s="127">
        <v>24795.63</v>
      </c>
      <c r="Z8" s="127"/>
      <c r="AA8" s="127" t="str">
        <f>TEXT(Y8,"$###,###")</f>
        <v>$24,796</v>
      </c>
      <c r="AB8" s="127"/>
      <c r="AC8" s="127">
        <f t="shared" si="0"/>
        <v>-0.12722175290390703</v>
      </c>
      <c r="AD8" s="127"/>
      <c r="AE8" s="127">
        <f t="shared" si="1"/>
        <v>-3.7114271938283316E-3</v>
      </c>
      <c r="AF8" s="127"/>
    </row>
    <row r="9" spans="1:32" x14ac:dyDescent="0.25">
      <c r="A9" s="55" t="s">
        <v>17</v>
      </c>
      <c r="B9" s="56"/>
      <c r="C9" s="57"/>
      <c r="D9" s="58">
        <f>'Table 8.63'!AC104</f>
        <v>62.793996864033453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51.584385763490239</v>
      </c>
      <c r="P9" s="59" t="s">
        <v>97</v>
      </c>
      <c r="S9" s="127" t="s">
        <v>9</v>
      </c>
      <c r="T9" s="127">
        <v>350107126</v>
      </c>
      <c r="U9" s="127">
        <v>320225108</v>
      </c>
      <c r="V9" s="127">
        <v>335780186</v>
      </c>
      <c r="W9" s="127">
        <v>354342640</v>
      </c>
      <c r="X9" s="127">
        <v>354487382</v>
      </c>
      <c r="Y9" s="127">
        <v>396995113</v>
      </c>
      <c r="Z9" s="127"/>
      <c r="AA9" s="127" t="str">
        <f>TEXT(Y9/1000000,"$#,###.0")&amp;" mil"</f>
        <v>$397.0 mil</v>
      </c>
      <c r="AB9" s="127"/>
      <c r="AC9" s="127">
        <f t="shared" si="0"/>
        <v>0.11991324136891279</v>
      </c>
      <c r="AD9" s="127"/>
      <c r="AE9" s="127">
        <f t="shared" si="1"/>
        <v>0.13392468624017662</v>
      </c>
      <c r="AF9" s="127"/>
    </row>
    <row r="10" spans="1:32" x14ac:dyDescent="0.25">
      <c r="A10" s="55" t="s">
        <v>20</v>
      </c>
      <c r="B10" s="56"/>
      <c r="C10" s="57"/>
      <c r="D10" s="58">
        <f>'Table 8.63'!AC105</f>
        <v>16.456357798850146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48.415614236509761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84.316877152698041</v>
      </c>
      <c r="P11" s="59" t="s">
        <v>97</v>
      </c>
      <c r="S11" s="127" t="s">
        <v>32</v>
      </c>
      <c r="T11" s="129">
        <v>11330</v>
      </c>
      <c r="U11" s="129">
        <v>11462</v>
      </c>
      <c r="V11" s="129">
        <v>11194</v>
      </c>
      <c r="W11" s="129">
        <v>11173</v>
      </c>
      <c r="X11" s="129">
        <v>10685</v>
      </c>
      <c r="Y11" s="129">
        <v>10904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8.63'!AC108</f>
        <v>18.158739640110504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28.576349024110222</v>
      </c>
      <c r="P12" s="59" t="s">
        <v>97</v>
      </c>
      <c r="S12" s="127" t="s">
        <v>33</v>
      </c>
      <c r="T12" s="129">
        <v>2542</v>
      </c>
      <c r="U12" s="129">
        <v>2520</v>
      </c>
      <c r="V12" s="129">
        <v>2464</v>
      </c>
      <c r="W12" s="129">
        <v>2406</v>
      </c>
      <c r="X12" s="129">
        <v>2332</v>
      </c>
      <c r="Y12" s="129">
        <v>2489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8.63'!AC109</f>
        <v>21.11550810124692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8.63'!AA118</f>
        <v>44.4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8.63'!AC110</f>
        <v>19.622190696632568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17.956371986222734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8.63'!AC111</f>
        <v>20.353916224893602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82.043628013777266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2376</v>
      </c>
      <c r="Z15" s="127"/>
      <c r="AA15" s="130">
        <f t="shared" ref="AA15:AA34" si="2">IF(Y15="np",0,Y15/$Y$34)</f>
        <v>0.17740610766818488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106</v>
      </c>
      <c r="Z16" s="127"/>
      <c r="AA16" s="130">
        <f t="shared" si="2"/>
        <v>7.9145822444560594E-3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331</v>
      </c>
      <c r="Z17" s="127"/>
      <c r="AA17" s="130">
        <f t="shared" si="2"/>
        <v>2.4714403046367506E-2</v>
      </c>
      <c r="AB17" s="127"/>
      <c r="AC17" s="127"/>
      <c r="AD17" s="127"/>
      <c r="AE17" s="127"/>
      <c r="AF17" s="127"/>
    </row>
    <row r="18" spans="1:32" x14ac:dyDescent="0.25">
      <c r="A18" s="85" t="str">
        <f>'Table 8.63'!$S$1&amp;" ("&amp;'Table 8.63'!$T$2&amp;" to "&amp;'Table 8.63'!$Y$2&amp;")"</f>
        <v>Southern Grampians (2011-12 to 2016-17)</v>
      </c>
      <c r="B18" s="85"/>
      <c r="C18" s="85"/>
      <c r="D18" s="85"/>
      <c r="E18" s="85"/>
      <c r="F18" s="85"/>
      <c r="G18" s="85" t="str">
        <f>'Table 8.63'!$S$1&amp;" ("&amp;'Table 8.63'!$T$2&amp;" to "&amp;'Table 8.63'!$Y$2&amp;")"</f>
        <v>Southern Grampians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34</v>
      </c>
      <c r="Z18" s="127"/>
      <c r="AA18" s="130">
        <f t="shared" si="2"/>
        <v>2.5386395878443965E-3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572</v>
      </c>
      <c r="Z19" s="127"/>
      <c r="AA19" s="130">
        <f t="shared" si="2"/>
        <v>4.2708877771970431E-2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368</v>
      </c>
      <c r="Z20" s="127"/>
      <c r="AA20" s="130">
        <f t="shared" si="2"/>
        <v>2.7477040244904053E-2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1078</v>
      </c>
      <c r="Z21" s="127"/>
      <c r="AA21" s="130">
        <f t="shared" si="2"/>
        <v>8.0489808108713506E-2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749</v>
      </c>
      <c r="Z22" s="127"/>
      <c r="AA22" s="130">
        <f t="shared" si="2"/>
        <v>5.5924736802807434E-2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364</v>
      </c>
      <c r="Z23" s="127"/>
      <c r="AA23" s="130">
        <f t="shared" si="2"/>
        <v>2.7178376763981184E-2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104</v>
      </c>
      <c r="Z24" s="127"/>
      <c r="AA24" s="130">
        <f t="shared" si="2"/>
        <v>7.7652505039946243E-3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248</v>
      </c>
      <c r="Z25" s="127"/>
      <c r="AA25" s="130">
        <f t="shared" si="2"/>
        <v>1.851713581721795E-2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169</v>
      </c>
      <c r="Z26" s="127"/>
      <c r="AA26" s="130">
        <f t="shared" si="2"/>
        <v>1.2618532068991264E-2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500</v>
      </c>
      <c r="Z27" s="127"/>
      <c r="AA27" s="130">
        <f t="shared" si="2"/>
        <v>3.7332935115358769E-2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511</v>
      </c>
      <c r="Z28" s="127"/>
      <c r="AA28" s="130">
        <f t="shared" si="2"/>
        <v>3.8154259687896659E-2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746</v>
      </c>
      <c r="Z29" s="127"/>
      <c r="AA29" s="130">
        <f t="shared" si="2"/>
        <v>5.5700739192115281E-2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1033</v>
      </c>
      <c r="Z30" s="127"/>
      <c r="AA30" s="130">
        <f t="shared" si="2"/>
        <v>7.7129843948331223E-2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8.63'!Y2&amp;")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799</v>
      </c>
      <c r="Z31" s="127"/>
      <c r="AA31" s="130">
        <f t="shared" si="2"/>
        <v>5.9658030314343316E-2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183</v>
      </c>
      <c r="Z32" s="127"/>
      <c r="AA32" s="130">
        <f t="shared" si="2"/>
        <v>1.3663854252221309E-2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358</v>
      </c>
      <c r="Z33" s="127"/>
      <c r="AA33" s="130">
        <f t="shared" si="2"/>
        <v>2.6730381542596878E-2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13393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7298</v>
      </c>
      <c r="U37" s="127">
        <v>7148</v>
      </c>
      <c r="V37" s="127">
        <v>6890</v>
      </c>
      <c r="W37" s="127">
        <v>7083</v>
      </c>
      <c r="X37" s="127">
        <v>6917</v>
      </c>
      <c r="Y37" s="127">
        <v>7146</v>
      </c>
      <c r="Z37" s="127"/>
      <c r="AA37" s="127" t="str">
        <f>TEXT(Y37,"###,###")</f>
        <v>7,146</v>
      </c>
      <c r="AB37" s="127"/>
      <c r="AC37" s="127">
        <f>Y37/X37-1</f>
        <v>3.3106838224663981E-2</v>
      </c>
      <c r="AD37" s="127"/>
      <c r="AE37" s="127">
        <f>Y37/T37-1</f>
        <v>-2.0827624006577117E-2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1601</v>
      </c>
      <c r="U38" s="127">
        <v>1720</v>
      </c>
      <c r="V38" s="127">
        <v>1798</v>
      </c>
      <c r="W38" s="127">
        <v>1601</v>
      </c>
      <c r="X38" s="127">
        <v>1506</v>
      </c>
      <c r="Y38" s="127">
        <v>1564</v>
      </c>
      <c r="Z38" s="127"/>
      <c r="AA38" s="127" t="str">
        <f>TEXT(Y38,"###,###")</f>
        <v>1,564</v>
      </c>
      <c r="AB38" s="127"/>
      <c r="AC38" s="127">
        <f>Y38/X38-1</f>
        <v>3.8512616201859196E-2</v>
      </c>
      <c r="AD38" s="127"/>
      <c r="AE38" s="127">
        <f>Y38/T38-1</f>
        <v>-2.3110555902560947E-2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8899</v>
      </c>
      <c r="U40" s="127">
        <v>8868</v>
      </c>
      <c r="V40" s="127">
        <v>8688</v>
      </c>
      <c r="W40" s="127">
        <v>8684</v>
      </c>
      <c r="X40" s="127">
        <v>8423</v>
      </c>
      <c r="Y40" s="127">
        <v>8710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82.043628013777266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17.956371986222734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0</v>
      </c>
      <c r="Y44" s="129">
        <v>4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174</v>
      </c>
      <c r="Y45" s="129">
        <v>197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429</v>
      </c>
      <c r="Y46" s="129">
        <v>444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610</v>
      </c>
      <c r="Y47" s="129">
        <v>655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654</v>
      </c>
      <c r="Y48" s="129">
        <v>614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8.63'!S1&amp;" ("&amp;'Table 8.63'!Y2&amp;") *"</f>
        <v>Number of jobs by age and sex of job holders in Southern Grampians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564</v>
      </c>
      <c r="Y49" s="129">
        <v>577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548</v>
      </c>
      <c r="Y50" s="129">
        <v>537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616</v>
      </c>
      <c r="Y51" s="129">
        <v>619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595</v>
      </c>
      <c r="Y52" s="129">
        <v>614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658</v>
      </c>
      <c r="Y53" s="129">
        <v>638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671</v>
      </c>
      <c r="Y54" s="129">
        <v>750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557</v>
      </c>
      <c r="Y55" s="129">
        <v>590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323</v>
      </c>
      <c r="Y56" s="129">
        <v>368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190</v>
      </c>
      <c r="Y57" s="129">
        <v>177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71</v>
      </c>
      <c r="Y58" s="129">
        <v>92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29</v>
      </c>
      <c r="Y59" s="129">
        <v>28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29</v>
      </c>
      <c r="Y60" s="129">
        <v>29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6723</v>
      </c>
      <c r="Y61" s="129">
        <v>6935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4</v>
      </c>
      <c r="Y63" s="129">
        <v>8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8.63'!S1&amp;" ("&amp;'Table 8.63'!Y2&amp;") *"</f>
        <v>Number of employed persons per occupation of main job by sex in Southern Grampians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146</v>
      </c>
      <c r="Y64" s="129">
        <v>157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439</v>
      </c>
      <c r="Y65" s="129">
        <v>469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557</v>
      </c>
      <c r="Y66" s="129">
        <v>587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526</v>
      </c>
      <c r="Y67" s="129">
        <v>472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564</v>
      </c>
      <c r="Y68" s="129">
        <v>567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508</v>
      </c>
      <c r="Y69" s="129">
        <v>565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565</v>
      </c>
      <c r="Y70" s="129">
        <v>538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722</v>
      </c>
      <c r="Y71" s="129">
        <v>727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665</v>
      </c>
      <c r="Y72" s="129">
        <v>693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656</v>
      </c>
      <c r="Y73" s="129">
        <v>675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503</v>
      </c>
      <c r="Y74" s="129">
        <v>516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231</v>
      </c>
      <c r="Y75" s="129">
        <v>266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99</v>
      </c>
      <c r="Y76" s="129">
        <v>112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51</v>
      </c>
      <c r="Y77" s="129">
        <v>63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23</v>
      </c>
      <c r="Y78" s="129">
        <v>25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27</v>
      </c>
      <c r="Y79" s="129">
        <v>21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6300</v>
      </c>
      <c r="Y80" s="129">
        <v>6458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8.63'!S1</f>
        <v>Southern Grampians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404</v>
      </c>
      <c r="Y83" s="129">
        <v>423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367</v>
      </c>
      <c r="Y84" s="129">
        <v>385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8.63'!AA4</f>
        <v>13,393</v>
      </c>
      <c r="D85" s="99">
        <f>'Table 8.63'!AC4</f>
        <v>2.8727244796067364E-2</v>
      </c>
      <c r="E85" s="100">
        <f>'Table 8.63'!AC4</f>
        <v>2.8727244796067364E-2</v>
      </c>
      <c r="F85" s="99">
        <f>'Table 8.63'!AE4</f>
        <v>-3.4669165345250108E-2</v>
      </c>
      <c r="G85" s="100">
        <f>'Table 8.63'!AE4</f>
        <v>-3.4669165345250108E-2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777</v>
      </c>
      <c r="Y85" s="129">
        <v>799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8.63'!AA5</f>
        <v>6,935</v>
      </c>
      <c r="D86" s="99">
        <f>'Table 8.63'!AC5</f>
        <v>3.1380130874479439E-2</v>
      </c>
      <c r="E86" s="100">
        <f>'Table 8.63'!AC5</f>
        <v>3.1380130874479439E-2</v>
      </c>
      <c r="F86" s="99">
        <f>'Table 8.63'!AE5</f>
        <v>-5.7104010876954492E-2</v>
      </c>
      <c r="G86" s="100">
        <f>'Table 8.63'!AE5</f>
        <v>-5.7104010876954492E-2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182</v>
      </c>
      <c r="Y86" s="129">
        <v>173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8.63'!AA6</f>
        <v>6,458</v>
      </c>
      <c r="D87" s="99">
        <f>'Table 8.63'!AC6</f>
        <v>2.5730622617534893E-2</v>
      </c>
      <c r="E87" s="100">
        <f>'Table 8.63'!AC6</f>
        <v>2.5730622617534893E-2</v>
      </c>
      <c r="F87" s="99">
        <f>'Table 8.63'!AE6</f>
        <v>-8.7490406753645278E-3</v>
      </c>
      <c r="G87" s="100">
        <f>'Table 8.63'!AE6</f>
        <v>-8.7490406753645278E-3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135</v>
      </c>
      <c r="Y87" s="129">
        <v>147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8.63'!AA7</f>
        <v>8,710</v>
      </c>
      <c r="D88" s="99">
        <f>'Table 8.63'!AC7</f>
        <v>3.3950617283950546E-2</v>
      </c>
      <c r="E88" s="100">
        <f>'Table 8.63'!AC7</f>
        <v>3.3950617283950546E-2</v>
      </c>
      <c r="F88" s="99">
        <f>'Table 8.63'!AE7</f>
        <v>-2.1787960467205769E-2</v>
      </c>
      <c r="G88" s="100">
        <f>'Table 8.63'!AE7</f>
        <v>-2.1787960467205769E-2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220</v>
      </c>
      <c r="Y88" s="129">
        <v>226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8.63'!AA37</f>
        <v>7,146</v>
      </c>
      <c r="D89" s="99">
        <f>'Table 8.63'!AC37</f>
        <v>3.3106838224663981E-2</v>
      </c>
      <c r="E89" s="100">
        <f>'Table 8.63'!AC37</f>
        <v>3.3106838224663981E-2</v>
      </c>
      <c r="F89" s="99">
        <f>'Table 8.63'!AE37</f>
        <v>-2.0827624006577117E-2</v>
      </c>
      <c r="G89" s="100">
        <f>'Table 8.63'!AE37</f>
        <v>-2.0827624006577117E-2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336</v>
      </c>
      <c r="Y89" s="129">
        <v>368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8.63'!AA38</f>
        <v>1,564</v>
      </c>
      <c r="D90" s="99">
        <f>'Table 8.63'!AC38</f>
        <v>3.8512616201859196E-2</v>
      </c>
      <c r="E90" s="100">
        <f>'Table 8.63'!AC38</f>
        <v>3.8512616201859196E-2</v>
      </c>
      <c r="F90" s="99">
        <f>'Table 8.63'!AE38</f>
        <v>-2.3110555902560947E-2</v>
      </c>
      <c r="G90" s="100">
        <f>'Table 8.63'!AE38</f>
        <v>-2.3110555902560947E-2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610</v>
      </c>
      <c r="Y90" s="129">
        <v>649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8.63'!AA114</f>
        <v>715</v>
      </c>
      <c r="D91" s="99">
        <f>'Table 8.63'!AC114</f>
        <v>3.7735849056603765E-2</v>
      </c>
      <c r="E91" s="100">
        <f>'Table 8.63'!AC114</f>
        <v>3.7735849056603765E-2</v>
      </c>
      <c r="F91" s="99">
        <f>'Table 8.63'!AE114</f>
        <v>-6.0446780551905333E-2</v>
      </c>
      <c r="G91" s="100">
        <f>'Table 8.63'!AE114</f>
        <v>-6.0446780551905333E-2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4358</v>
      </c>
      <c r="Y91" s="129">
        <v>4493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8.63'!AA115</f>
        <v>849</v>
      </c>
      <c r="D92" s="99">
        <f>'Table 8.63'!AC115</f>
        <v>3.7897310513447469E-2</v>
      </c>
      <c r="E92" s="100">
        <f>'Table 8.63'!AC115</f>
        <v>3.7897310513447469E-2</v>
      </c>
      <c r="F92" s="99">
        <f>'Table 8.63'!AE115</f>
        <v>9.5124851367420771E-3</v>
      </c>
      <c r="G92" s="100">
        <f>'Table 8.63'!AE115</f>
        <v>9.5124851367420771E-3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8.63'!AA8</f>
        <v>$24,796</v>
      </c>
      <c r="D93" s="99">
        <f>'Table 8.63'!AC8</f>
        <v>-0.12722175290390703</v>
      </c>
      <c r="E93" s="100">
        <f>'Table 8.63'!AC8</f>
        <v>-0.12722175290390703</v>
      </c>
      <c r="F93" s="99">
        <f>'Table 8.63'!AE8</f>
        <v>-3.7114271938283316E-3</v>
      </c>
      <c r="G93" s="100">
        <f>'Table 8.63'!AE8</f>
        <v>-3.7114271938283316E-3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220</v>
      </c>
      <c r="Y93" s="129">
        <v>262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8.63'!AA9</f>
        <v>$397.0 mil</v>
      </c>
      <c r="D94" s="99">
        <f>'Table 8.63'!AC9</f>
        <v>0.11991324136891279</v>
      </c>
      <c r="E94" s="100">
        <f>'Table 8.63'!AC9</f>
        <v>0.11991324136891279</v>
      </c>
      <c r="F94" s="99">
        <f>'Table 8.63'!AE9</f>
        <v>0.13392468624017662</v>
      </c>
      <c r="G94" s="100">
        <f>'Table 8.63'!AE9</f>
        <v>0.13392468624017662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810</v>
      </c>
      <c r="Y94" s="129">
        <v>833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120</v>
      </c>
      <c r="Y95" s="129">
        <v>136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563</v>
      </c>
      <c r="Y96" s="129">
        <v>615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646</v>
      </c>
      <c r="Y97" s="129">
        <v>670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399</v>
      </c>
      <c r="Y98" s="129">
        <v>400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19</v>
      </c>
      <c r="Y99" s="129">
        <v>22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328</v>
      </c>
      <c r="Y100" s="129">
        <v>378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4067</v>
      </c>
      <c r="Y101" s="129">
        <v>4217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7754</v>
      </c>
      <c r="Y104" s="127">
        <v>8410</v>
      </c>
      <c r="Z104" s="127"/>
      <c r="AA104" s="127" t="str">
        <f>TEXT(Y104,"###,###")</f>
        <v>8,410</v>
      </c>
      <c r="AB104" s="127"/>
      <c r="AC104" s="127">
        <f>Y104/($Y$4)*100</f>
        <v>62.793996864033453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2886</v>
      </c>
      <c r="Y105" s="127">
        <v>2204</v>
      </c>
      <c r="Z105" s="127"/>
      <c r="AA105" s="127" t="str">
        <f>TEXT(Y105,"###,###")</f>
        <v>2,204</v>
      </c>
      <c r="AB105" s="127"/>
      <c r="AC105" s="127">
        <f>Y105/($Y$4)*100</f>
        <v>16.456357798850146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10640</v>
      </c>
      <c r="Y106" s="127">
        <v>10614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2177</v>
      </c>
      <c r="Y108" s="127">
        <v>2432</v>
      </c>
      <c r="Z108" s="127"/>
      <c r="AA108" s="127" t="str">
        <f>TEXT(Y108,"###,###")</f>
        <v>2,432</v>
      </c>
      <c r="AB108" s="127"/>
      <c r="AC108" s="127">
        <f>Y108/($Y$4)*100</f>
        <v>18.158739640110504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2579</v>
      </c>
      <c r="Y109" s="127">
        <v>2828</v>
      </c>
      <c r="Z109" s="127"/>
      <c r="AA109" s="127" t="str">
        <f>TEXT(Y109,"###,###")</f>
        <v>2,828</v>
      </c>
      <c r="AB109" s="127"/>
      <c r="AC109" s="127">
        <f t="shared" ref="AC109:AC111" si="3">Y109/($Y$4)*100</f>
        <v>21.11550810124692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2451</v>
      </c>
      <c r="Y110" s="127">
        <v>2628</v>
      </c>
      <c r="Z110" s="127"/>
      <c r="AA110" s="127" t="str">
        <f>TEXT(Y110,"###,###")</f>
        <v>2,628</v>
      </c>
      <c r="AB110" s="127"/>
      <c r="AC110" s="127">
        <f t="shared" si="3"/>
        <v>19.622190696632568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3438</v>
      </c>
      <c r="Y111" s="127">
        <v>2726</v>
      </c>
      <c r="Z111" s="127"/>
      <c r="AA111" s="127" t="str">
        <f>TEXT(Y111,"###,###")</f>
        <v>2,726</v>
      </c>
      <c r="AB111" s="127"/>
      <c r="AC111" s="127">
        <f t="shared" si="3"/>
        <v>20.353916224893602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13019</v>
      </c>
      <c r="Y112" s="127">
        <v>13393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761</v>
      </c>
      <c r="U114" s="127">
        <v>800</v>
      </c>
      <c r="V114" s="127">
        <v>848</v>
      </c>
      <c r="W114" s="127">
        <v>761</v>
      </c>
      <c r="X114" s="127">
        <v>689</v>
      </c>
      <c r="Y114" s="127">
        <v>715</v>
      </c>
      <c r="Z114" s="127"/>
      <c r="AA114" s="127" t="str">
        <f>TEXT(Y114,"###,###")</f>
        <v>715</v>
      </c>
      <c r="AB114" s="127"/>
      <c r="AC114" s="127">
        <f>Y114/X114-1</f>
        <v>3.7735849056603765E-2</v>
      </c>
      <c r="AD114" s="127"/>
      <c r="AE114" s="127">
        <f>Y114/T114-1</f>
        <v>-6.0446780551905333E-2</v>
      </c>
      <c r="AF114" s="127"/>
    </row>
    <row r="115" spans="19:32" x14ac:dyDescent="0.25">
      <c r="S115" s="127" t="s">
        <v>104</v>
      </c>
      <c r="T115" s="127">
        <v>841</v>
      </c>
      <c r="U115" s="127">
        <v>920</v>
      </c>
      <c r="V115" s="127">
        <v>949</v>
      </c>
      <c r="W115" s="127">
        <v>840</v>
      </c>
      <c r="X115" s="127">
        <v>818</v>
      </c>
      <c r="Y115" s="127">
        <v>849</v>
      </c>
      <c r="Z115" s="127"/>
      <c r="AA115" s="127" t="str">
        <f>TEXT(Y115,"###,###")</f>
        <v>849</v>
      </c>
      <c r="AB115" s="127"/>
      <c r="AC115" s="127">
        <f>Y115/X115-1</f>
        <v>3.7897310513447469E-2</v>
      </c>
      <c r="AD115" s="127"/>
      <c r="AE115" s="127">
        <f>Y115/T115-1</f>
        <v>9.5124851367420771E-3</v>
      </c>
      <c r="AF115" s="127"/>
    </row>
    <row r="116" spans="19:32" x14ac:dyDescent="0.25">
      <c r="S116" s="127" t="s">
        <v>56</v>
      </c>
      <c r="T116" s="127">
        <v>1602</v>
      </c>
      <c r="U116" s="127">
        <v>1720</v>
      </c>
      <c r="V116" s="127">
        <v>1797</v>
      </c>
      <c r="W116" s="127">
        <v>1601</v>
      </c>
      <c r="X116" s="127">
        <v>1507</v>
      </c>
      <c r="Y116" s="127">
        <v>1564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44.67</v>
      </c>
      <c r="V118" s="127">
        <v>45.82</v>
      </c>
      <c r="W118" s="127">
        <v>44.87</v>
      </c>
      <c r="X118" s="127">
        <v>46.13</v>
      </c>
      <c r="Y118" s="127">
        <v>44.37</v>
      </c>
      <c r="Z118" s="127"/>
      <c r="AA118" s="127" t="str">
        <f>TEXT(Y118,"##.0")</f>
        <v>44.4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6343</v>
      </c>
      <c r="V120" s="127">
        <v>6221</v>
      </c>
      <c r="W120" s="127">
        <v>6279</v>
      </c>
      <c r="X120" s="127">
        <v>6093</v>
      </c>
      <c r="Y120" s="127">
        <v>6221</v>
      </c>
      <c r="Z120" s="127"/>
      <c r="AA120" s="127" t="str">
        <f>TEXT(Y120,"###,###")</f>
        <v>6,221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1406</v>
      </c>
      <c r="V121" s="127">
        <v>1371</v>
      </c>
      <c r="W121" s="127">
        <v>1327</v>
      </c>
      <c r="X121" s="127">
        <v>1315</v>
      </c>
      <c r="Y121" s="127">
        <v>1366</v>
      </c>
      <c r="Z121" s="127"/>
      <c r="AA121" s="127" t="str">
        <f t="shared" ref="AA121:AA128" si="4">TEXT(Y121,"###,###")</f>
        <v>1,366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1115</v>
      </c>
      <c r="V122" s="127">
        <v>1099</v>
      </c>
      <c r="W122" s="127">
        <v>1074</v>
      </c>
      <c r="X122" s="127">
        <v>1016</v>
      </c>
      <c r="Y122" s="127">
        <v>1123</v>
      </c>
      <c r="Z122" s="127"/>
      <c r="AA122" s="127" t="str">
        <f t="shared" si="4"/>
        <v>1,123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7458</v>
      </c>
      <c r="V124" s="127">
        <v>7320</v>
      </c>
      <c r="W124" s="127">
        <v>7353</v>
      </c>
      <c r="X124" s="127">
        <v>7109</v>
      </c>
      <c r="Y124" s="127">
        <v>7344</v>
      </c>
      <c r="Z124" s="127"/>
      <c r="AA124" s="127" t="str">
        <f t="shared" si="4"/>
        <v>7,344</v>
      </c>
      <c r="AB124" s="127"/>
      <c r="AC124" s="127">
        <f>Y124/$Y$7*100</f>
        <v>84.316877152698041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2521</v>
      </c>
      <c r="V125" s="127">
        <v>2470</v>
      </c>
      <c r="W125" s="127">
        <v>2401</v>
      </c>
      <c r="X125" s="127">
        <v>2331</v>
      </c>
      <c r="Y125" s="127">
        <v>2489</v>
      </c>
      <c r="Z125" s="127"/>
      <c r="AA125" s="127" t="str">
        <f t="shared" si="4"/>
        <v>2,489</v>
      </c>
      <c r="AB125" s="127"/>
      <c r="AC125" s="127">
        <f>Y125/$Y$7*100</f>
        <v>28.576349024110222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4657</v>
      </c>
      <c r="V127" s="127">
        <v>4508</v>
      </c>
      <c r="W127" s="127">
        <v>4508</v>
      </c>
      <c r="X127" s="127">
        <v>4359</v>
      </c>
      <c r="Y127" s="127">
        <v>4493</v>
      </c>
      <c r="Z127" s="127"/>
      <c r="AA127" s="127" t="str">
        <f t="shared" si="4"/>
        <v>4,493</v>
      </c>
      <c r="AB127" s="127"/>
      <c r="AC127" s="127">
        <f>Y127/$Y$7*100</f>
        <v>51.584385763490239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4204</v>
      </c>
      <c r="V128" s="127">
        <v>4174</v>
      </c>
      <c r="W128" s="127">
        <v>4174</v>
      </c>
      <c r="X128" s="127">
        <v>4069</v>
      </c>
      <c r="Y128" s="127">
        <v>4217</v>
      </c>
      <c r="Z128" s="127"/>
      <c r="AA128" s="127" t="str">
        <f t="shared" si="4"/>
        <v>4,217</v>
      </c>
      <c r="AB128" s="127"/>
      <c r="AC128" s="127">
        <f>Y128/$Y$7*100</f>
        <v>48.415614236509761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62BDB51A-9674-42A7-8CD2-9886F5BDD92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8AF38379-1E69-4881-AC68-92CAB7EF701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0F9BBA78-16CD-462E-A75C-FA6BDC39B77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A24ED029-E638-4DFC-AB14-2555A26A01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Stonnington</v>
      </c>
      <c r="T1" s="127"/>
      <c r="U1" s="127"/>
      <c r="V1" s="127"/>
      <c r="W1" s="127"/>
      <c r="X1" s="127"/>
      <c r="Y1" s="127" t="str">
        <f>Y3</f>
        <v>8.64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174</v>
      </c>
      <c r="V3" s="127"/>
      <c r="W3" s="127"/>
      <c r="X3" s="127"/>
      <c r="Y3" s="127" t="s">
        <v>274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8.64'!$Y$3&amp;" "&amp;'Table 8.64'!$U$3&amp;", "&amp;'State data for spotlight'!$C$3&amp;", "&amp;'Table 8.64'!$Y$2</f>
        <v>Table 8.64 Stonnington,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92162</v>
      </c>
      <c r="U4" s="129">
        <v>93992</v>
      </c>
      <c r="V4" s="129">
        <v>95794</v>
      </c>
      <c r="W4" s="129">
        <v>97320</v>
      </c>
      <c r="X4" s="129">
        <v>101336</v>
      </c>
      <c r="Y4" s="129">
        <v>103143</v>
      </c>
      <c r="Z4" s="127"/>
      <c r="AA4" s="127" t="str">
        <f>TEXT(Y4,"###,###")</f>
        <v>103,143</v>
      </c>
      <c r="AB4" s="127"/>
      <c r="AC4" s="127">
        <f t="shared" ref="AC4:AC9" si="0">Y4/X4-1</f>
        <v>1.7831767585063441E-2</v>
      </c>
      <c r="AD4" s="127"/>
      <c r="AE4" s="127">
        <f>Y4/T4-1</f>
        <v>0.11914888999804685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46247</v>
      </c>
      <c r="U5" s="129">
        <v>46770</v>
      </c>
      <c r="V5" s="129">
        <v>47250</v>
      </c>
      <c r="W5" s="129">
        <v>47798</v>
      </c>
      <c r="X5" s="129">
        <v>49945</v>
      </c>
      <c r="Y5" s="129">
        <v>50553</v>
      </c>
      <c r="Z5" s="127"/>
      <c r="AA5" s="127" t="str">
        <f>TEXT(Y5,"###,###")</f>
        <v>50,553</v>
      </c>
      <c r="AB5" s="127"/>
      <c r="AC5" s="127">
        <f t="shared" si="0"/>
        <v>1.2173390729802724E-2</v>
      </c>
      <c r="AD5" s="127"/>
      <c r="AE5" s="127">
        <f t="shared" ref="AE5:AE9" si="1">Y5/T5-1</f>
        <v>9.3108742188682481E-2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45915</v>
      </c>
      <c r="U6" s="129">
        <v>47218</v>
      </c>
      <c r="V6" s="129">
        <v>48544</v>
      </c>
      <c r="W6" s="129">
        <v>49522</v>
      </c>
      <c r="X6" s="129">
        <v>51391</v>
      </c>
      <c r="Y6" s="129">
        <v>52590</v>
      </c>
      <c r="Z6" s="127"/>
      <c r="AA6" s="127" t="str">
        <f>TEXT(Y6,"###,###")</f>
        <v>52,590</v>
      </c>
      <c r="AB6" s="127"/>
      <c r="AC6" s="127">
        <f t="shared" si="0"/>
        <v>2.3330933431923828E-2</v>
      </c>
      <c r="AD6" s="127"/>
      <c r="AE6" s="127">
        <f t="shared" si="1"/>
        <v>0.14537732767069578</v>
      </c>
      <c r="AF6" s="127"/>
    </row>
    <row r="7" spans="1:32" ht="16.5" customHeight="1" thickBot="1" x14ac:dyDescent="0.3">
      <c r="A7" s="46" t="str">
        <f>"QUICK STATS for "&amp;'Table 8.64'!Y2&amp;"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63645</v>
      </c>
      <c r="U7" s="129">
        <v>64493</v>
      </c>
      <c r="V7" s="129">
        <v>65780</v>
      </c>
      <c r="W7" s="129">
        <v>66401</v>
      </c>
      <c r="X7" s="129">
        <v>68680</v>
      </c>
      <c r="Y7" s="129">
        <v>69674</v>
      </c>
      <c r="Z7" s="127"/>
      <c r="AA7" s="127" t="str">
        <f>TEXT(Y7,"###,###")</f>
        <v>69,674</v>
      </c>
      <c r="AB7" s="127"/>
      <c r="AC7" s="127">
        <f t="shared" si="0"/>
        <v>1.4472917880023362E-2</v>
      </c>
      <c r="AD7" s="127"/>
      <c r="AE7" s="127">
        <f t="shared" si="1"/>
        <v>9.4728572550868195E-2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103,143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8.64'!AA7</f>
        <v>69,674</v>
      </c>
      <c r="P8" s="51"/>
      <c r="S8" s="127" t="s">
        <v>96</v>
      </c>
      <c r="T8" s="127">
        <v>43715.040000000001</v>
      </c>
      <c r="U8" s="127">
        <v>44556.07</v>
      </c>
      <c r="V8" s="127">
        <v>45324</v>
      </c>
      <c r="W8" s="127">
        <v>47363</v>
      </c>
      <c r="X8" s="127">
        <v>47554.76</v>
      </c>
      <c r="Y8" s="127">
        <v>50000</v>
      </c>
      <c r="Z8" s="127"/>
      <c r="AA8" s="127" t="str">
        <f>TEXT(Y8,"$###,###")</f>
        <v>$50,000</v>
      </c>
      <c r="AB8" s="127"/>
      <c r="AC8" s="127">
        <f t="shared" si="0"/>
        <v>5.1419458325517642E-2</v>
      </c>
      <c r="AD8" s="127"/>
      <c r="AE8" s="127">
        <f t="shared" si="1"/>
        <v>0.14377111401476461</v>
      </c>
      <c r="AF8" s="127"/>
    </row>
    <row r="9" spans="1:32" x14ac:dyDescent="0.25">
      <c r="A9" s="55" t="s">
        <v>17</v>
      </c>
      <c r="B9" s="56"/>
      <c r="C9" s="57"/>
      <c r="D9" s="58">
        <f>'Table 8.64'!AC104</f>
        <v>79.269557798396406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49.968424376381435</v>
      </c>
      <c r="P9" s="59" t="s">
        <v>97</v>
      </c>
      <c r="S9" s="127" t="s">
        <v>9</v>
      </c>
      <c r="T9" s="127">
        <v>4799223147</v>
      </c>
      <c r="U9" s="127">
        <v>4946577019</v>
      </c>
      <c r="V9" s="127">
        <v>5205516978</v>
      </c>
      <c r="W9" s="127">
        <v>5470865453</v>
      </c>
      <c r="X9" s="127">
        <v>5752233556</v>
      </c>
      <c r="Y9" s="127">
        <v>5900003726</v>
      </c>
      <c r="Z9" s="127"/>
      <c r="AA9" s="127" t="str">
        <f>TEXT(Y9/1000000,"$#,###.0")&amp;" mil"</f>
        <v>$5,900.0 mil</v>
      </c>
      <c r="AB9" s="127"/>
      <c r="AC9" s="127">
        <f t="shared" si="0"/>
        <v>2.5689181178303322E-2</v>
      </c>
      <c r="AD9" s="127"/>
      <c r="AE9" s="127">
        <f t="shared" si="1"/>
        <v>0.22936640895477001</v>
      </c>
      <c r="AF9" s="127"/>
    </row>
    <row r="10" spans="1:32" x14ac:dyDescent="0.25">
      <c r="A10" s="55" t="s">
        <v>20</v>
      </c>
      <c r="B10" s="56"/>
      <c r="C10" s="57"/>
      <c r="D10" s="58">
        <f>'Table 8.64'!AC105</f>
        <v>13.400812464248665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50.031575623618565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93.301662026006824</v>
      </c>
      <c r="P11" s="59" t="s">
        <v>97</v>
      </c>
      <c r="S11" s="127" t="s">
        <v>32</v>
      </c>
      <c r="T11" s="129">
        <v>82048</v>
      </c>
      <c r="U11" s="129">
        <v>83862</v>
      </c>
      <c r="V11" s="129">
        <v>85690</v>
      </c>
      <c r="W11" s="129">
        <v>87566</v>
      </c>
      <c r="X11" s="129">
        <v>91295</v>
      </c>
      <c r="Y11" s="129">
        <v>92712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8.64'!AC108</f>
        <v>15.443607418826289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14.971151362057583</v>
      </c>
      <c r="P12" s="59" t="s">
        <v>97</v>
      </c>
      <c r="S12" s="127" t="s">
        <v>33</v>
      </c>
      <c r="T12" s="129">
        <v>10114</v>
      </c>
      <c r="U12" s="129">
        <v>10130</v>
      </c>
      <c r="V12" s="129">
        <v>10104</v>
      </c>
      <c r="W12" s="129">
        <v>9752</v>
      </c>
      <c r="X12" s="129">
        <v>10041</v>
      </c>
      <c r="Y12" s="129">
        <v>10431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8.64'!AC109</f>
        <v>13.60732187351541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8.64'!AA118</f>
        <v>39.0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8.64'!AC110</f>
        <v>22.895397651803805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16.974768206217526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8.64'!AC111</f>
        <v>40.724043318499561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83.025231793782467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1207</v>
      </c>
      <c r="Z15" s="127"/>
      <c r="AA15" s="130">
        <f t="shared" ref="AA15:AA34" si="2">IF(Y15="np",0,Y15/$Y$34)</f>
        <v>1.1702199858448949E-2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288</v>
      </c>
      <c r="Z16" s="127"/>
      <c r="AA16" s="130">
        <f t="shared" si="2"/>
        <v>2.792239899944737E-3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3290</v>
      </c>
      <c r="Z17" s="127"/>
      <c r="AA17" s="130">
        <f t="shared" si="2"/>
        <v>3.1897462745896471E-2</v>
      </c>
      <c r="AB17" s="127"/>
      <c r="AC17" s="127"/>
      <c r="AD17" s="127"/>
      <c r="AE17" s="127"/>
      <c r="AF17" s="127"/>
    </row>
    <row r="18" spans="1:32" x14ac:dyDescent="0.25">
      <c r="A18" s="85" t="str">
        <f>'Table 8.64'!$S$1&amp;" ("&amp;'Table 8.64'!$T$2&amp;" to "&amp;'Table 8.64'!$Y$2&amp;")"</f>
        <v>Stonnington (2011-12 to 2016-17)</v>
      </c>
      <c r="B18" s="85"/>
      <c r="C18" s="85"/>
      <c r="D18" s="85"/>
      <c r="E18" s="85"/>
      <c r="F18" s="85"/>
      <c r="G18" s="85" t="str">
        <f>'Table 8.64'!$S$1&amp;" ("&amp;'Table 8.64'!$T$2&amp;" to "&amp;'Table 8.64'!$Y$2&amp;")"</f>
        <v>Stonnington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558</v>
      </c>
      <c r="Z18" s="127"/>
      <c r="AA18" s="130">
        <f t="shared" si="2"/>
        <v>5.4099648061429282E-3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3186</v>
      </c>
      <c r="Z19" s="127"/>
      <c r="AA19" s="130">
        <f t="shared" si="2"/>
        <v>3.0889153893138652E-2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4270</v>
      </c>
      <c r="Z20" s="127"/>
      <c r="AA20" s="130">
        <f t="shared" si="2"/>
        <v>4.139883462765287E-2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8343</v>
      </c>
      <c r="Z21" s="127"/>
      <c r="AA21" s="130">
        <f t="shared" si="2"/>
        <v>8.0887699601524102E-2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8565</v>
      </c>
      <c r="Z22" s="127"/>
      <c r="AA22" s="130">
        <f t="shared" si="2"/>
        <v>8.3040051191064834E-2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1668</v>
      </c>
      <c r="Z23" s="127"/>
      <c r="AA23" s="130">
        <f t="shared" si="2"/>
        <v>1.6171722753846603E-2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3089</v>
      </c>
      <c r="Z24" s="127"/>
      <c r="AA24" s="130">
        <f t="shared" si="2"/>
        <v>2.9948711982393378E-2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6173</v>
      </c>
      <c r="Z25" s="127"/>
      <c r="AA25" s="130">
        <f t="shared" si="2"/>
        <v>5.9848947577634933E-2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2576</v>
      </c>
      <c r="Z26" s="127"/>
      <c r="AA26" s="130">
        <f t="shared" si="2"/>
        <v>2.4975034660616815E-2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14898</v>
      </c>
      <c r="Z27" s="127"/>
      <c r="AA27" s="130">
        <f t="shared" si="2"/>
        <v>0.14444024315755796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9719</v>
      </c>
      <c r="Z28" s="127"/>
      <c r="AA28" s="130">
        <f t="shared" si="2"/>
        <v>9.422840134570451E-2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3318</v>
      </c>
      <c r="Z29" s="127"/>
      <c r="AA29" s="130">
        <f t="shared" si="2"/>
        <v>3.2168930513946654E-2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8123</v>
      </c>
      <c r="Z30" s="127"/>
      <c r="AA30" s="130">
        <f t="shared" si="2"/>
        <v>7.875473856684409E-2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8.64'!Y2&amp;")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10518</v>
      </c>
      <c r="Z31" s="127"/>
      <c r="AA31" s="130">
        <f t="shared" si="2"/>
        <v>0.10197492801256508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2869</v>
      </c>
      <c r="Z32" s="127"/>
      <c r="AA32" s="130">
        <f t="shared" si="2"/>
        <v>2.781575094771337E-2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2376</v>
      </c>
      <c r="Z33" s="127"/>
      <c r="AA33" s="130">
        <f t="shared" si="2"/>
        <v>2.3035979174544079E-2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103143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53403</v>
      </c>
      <c r="U37" s="127">
        <v>53528</v>
      </c>
      <c r="V37" s="127">
        <v>54677</v>
      </c>
      <c r="W37" s="127">
        <v>55215</v>
      </c>
      <c r="X37" s="127">
        <v>57103</v>
      </c>
      <c r="Y37" s="127">
        <v>57847</v>
      </c>
      <c r="Z37" s="127"/>
      <c r="AA37" s="127" t="str">
        <f>TEXT(Y37,"###,###")</f>
        <v>57,847</v>
      </c>
      <c r="AB37" s="127"/>
      <c r="AC37" s="127">
        <f>Y37/X37-1</f>
        <v>1.3029087788732685E-2</v>
      </c>
      <c r="AD37" s="127"/>
      <c r="AE37" s="127">
        <f>Y37/T37-1</f>
        <v>8.3216298709810399E-2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10242</v>
      </c>
      <c r="U38" s="127">
        <v>10965</v>
      </c>
      <c r="V38" s="127">
        <v>11103</v>
      </c>
      <c r="W38" s="127">
        <v>11186</v>
      </c>
      <c r="X38" s="127">
        <v>11577</v>
      </c>
      <c r="Y38" s="127">
        <v>11827</v>
      </c>
      <c r="Z38" s="127"/>
      <c r="AA38" s="127" t="str">
        <f>TEXT(Y38,"###,###")</f>
        <v>11,827</v>
      </c>
      <c r="AB38" s="127"/>
      <c r="AC38" s="127">
        <f>Y38/X38-1</f>
        <v>2.159454090006041E-2</v>
      </c>
      <c r="AD38" s="127"/>
      <c r="AE38" s="127">
        <f>Y38/T38-1</f>
        <v>0.15475493067760193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63645</v>
      </c>
      <c r="U40" s="127">
        <v>64493</v>
      </c>
      <c r="V40" s="127">
        <v>65780</v>
      </c>
      <c r="W40" s="127">
        <v>66401</v>
      </c>
      <c r="X40" s="127">
        <v>68680</v>
      </c>
      <c r="Y40" s="127">
        <v>69674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83.025231793782467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16.974768206217526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26</v>
      </c>
      <c r="Y44" s="129">
        <v>28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261</v>
      </c>
      <c r="Y45" s="129">
        <v>294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2099</v>
      </c>
      <c r="Y46" s="129">
        <v>1825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5644</v>
      </c>
      <c r="Y47" s="129">
        <v>5295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10131</v>
      </c>
      <c r="Y48" s="129">
        <v>10270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8.64'!S1&amp;" ("&amp;'Table 8.64'!Y2&amp;") *"</f>
        <v>Number of jobs by age and sex of job holders in Stonnington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8380</v>
      </c>
      <c r="Y49" s="129">
        <v>8600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5224</v>
      </c>
      <c r="Y50" s="129">
        <v>5444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3921</v>
      </c>
      <c r="Y51" s="129">
        <v>3979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3566</v>
      </c>
      <c r="Y52" s="129">
        <v>3667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2974</v>
      </c>
      <c r="Y53" s="129">
        <v>3101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2572</v>
      </c>
      <c r="Y54" s="129">
        <v>2691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1998</v>
      </c>
      <c r="Y55" s="129">
        <v>1994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1532</v>
      </c>
      <c r="Y56" s="129">
        <v>1592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878</v>
      </c>
      <c r="Y57" s="129">
        <v>1017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448</v>
      </c>
      <c r="Y58" s="129">
        <v>448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159</v>
      </c>
      <c r="Y59" s="129">
        <v>167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135</v>
      </c>
      <c r="Y60" s="129">
        <v>140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49945</v>
      </c>
      <c r="Y61" s="129">
        <v>50553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21</v>
      </c>
      <c r="Y63" s="129">
        <v>28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8.64'!S1&amp;" ("&amp;'Table 8.64'!Y2&amp;") *"</f>
        <v>Number of employed persons per occupation of main job by sex in Stonnington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374</v>
      </c>
      <c r="Y64" s="129">
        <v>399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2310</v>
      </c>
      <c r="Y65" s="129">
        <v>2264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6789</v>
      </c>
      <c r="Y66" s="129">
        <v>6738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11528</v>
      </c>
      <c r="Y67" s="129">
        <v>11559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8156</v>
      </c>
      <c r="Y68" s="129">
        <v>8397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4565</v>
      </c>
      <c r="Y69" s="129">
        <v>5062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3690</v>
      </c>
      <c r="Y70" s="129">
        <v>3709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3450</v>
      </c>
      <c r="Y71" s="129">
        <v>3664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3068</v>
      </c>
      <c r="Y72" s="129">
        <v>3192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2761</v>
      </c>
      <c r="Y73" s="129">
        <v>2827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2126</v>
      </c>
      <c r="Y74" s="129">
        <v>2075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1417</v>
      </c>
      <c r="Y75" s="129">
        <v>1437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609</v>
      </c>
      <c r="Y76" s="129">
        <v>682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248</v>
      </c>
      <c r="Y77" s="129">
        <v>288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132</v>
      </c>
      <c r="Y78" s="129">
        <v>134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150</v>
      </c>
      <c r="Y79" s="129">
        <v>135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51391</v>
      </c>
      <c r="Y80" s="129">
        <v>52590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8.64'!S1</f>
        <v>Stonnington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6142</v>
      </c>
      <c r="Y83" s="129">
        <v>6454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9630</v>
      </c>
      <c r="Y84" s="129">
        <v>10059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8.64'!AA4</f>
        <v>103,143</v>
      </c>
      <c r="D85" s="99">
        <f>'Table 8.64'!AC4</f>
        <v>1.7831767585063441E-2</v>
      </c>
      <c r="E85" s="100">
        <f>'Table 8.64'!AC4</f>
        <v>1.7831767585063441E-2</v>
      </c>
      <c r="F85" s="99">
        <f>'Table 8.64'!AE4</f>
        <v>0.11914888999804685</v>
      </c>
      <c r="G85" s="100">
        <f>'Table 8.64'!AE4</f>
        <v>0.11914888999804685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2273</v>
      </c>
      <c r="Y85" s="129">
        <v>2363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8.64'!AA5</f>
        <v>50,553</v>
      </c>
      <c r="D86" s="99">
        <f>'Table 8.64'!AC5</f>
        <v>1.2173390729802724E-2</v>
      </c>
      <c r="E86" s="100">
        <f>'Table 8.64'!AC5</f>
        <v>1.2173390729802724E-2</v>
      </c>
      <c r="F86" s="99">
        <f>'Table 8.64'!AE5</f>
        <v>9.3108742188682481E-2</v>
      </c>
      <c r="G86" s="100">
        <f>'Table 8.64'!AE5</f>
        <v>9.3108742188682481E-2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2099</v>
      </c>
      <c r="Y86" s="129">
        <v>2027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8.64'!AA6</f>
        <v>52,590</v>
      </c>
      <c r="D87" s="99">
        <f>'Table 8.64'!AC6</f>
        <v>2.3330933431923828E-2</v>
      </c>
      <c r="E87" s="100">
        <f>'Table 8.64'!AC6</f>
        <v>2.3330933431923828E-2</v>
      </c>
      <c r="F87" s="99">
        <f>'Table 8.64'!AE6</f>
        <v>0.14537732767069578</v>
      </c>
      <c r="G87" s="100">
        <f>'Table 8.64'!AE6</f>
        <v>0.14537732767069578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2375</v>
      </c>
      <c r="Y87" s="129">
        <v>2523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8.64'!AA7</f>
        <v>69,674</v>
      </c>
      <c r="D88" s="99">
        <f>'Table 8.64'!AC7</f>
        <v>1.4472917880023362E-2</v>
      </c>
      <c r="E88" s="100">
        <f>'Table 8.64'!AC7</f>
        <v>1.4472917880023362E-2</v>
      </c>
      <c r="F88" s="99">
        <f>'Table 8.64'!AE7</f>
        <v>9.4728572550868195E-2</v>
      </c>
      <c r="G88" s="100">
        <f>'Table 8.64'!AE7</f>
        <v>9.4728572550868195E-2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2206</v>
      </c>
      <c r="Y88" s="129">
        <v>2237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8.64'!AA37</f>
        <v>57,847</v>
      </c>
      <c r="D89" s="99">
        <f>'Table 8.64'!AC37</f>
        <v>1.3029087788732685E-2</v>
      </c>
      <c r="E89" s="100">
        <f>'Table 8.64'!AC37</f>
        <v>1.3029087788732685E-2</v>
      </c>
      <c r="F89" s="99">
        <f>'Table 8.64'!AE37</f>
        <v>8.3216298709810399E-2</v>
      </c>
      <c r="G89" s="100">
        <f>'Table 8.64'!AE37</f>
        <v>8.3216298709810399E-2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508</v>
      </c>
      <c r="Y89" s="129">
        <v>531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8.64'!AA38</f>
        <v>11,827</v>
      </c>
      <c r="D90" s="99">
        <f>'Table 8.64'!AC38</f>
        <v>2.159454090006041E-2</v>
      </c>
      <c r="E90" s="100">
        <f>'Table 8.64'!AC38</f>
        <v>2.159454090006041E-2</v>
      </c>
      <c r="F90" s="99">
        <f>'Table 8.64'!AE38</f>
        <v>0.15475493067760193</v>
      </c>
      <c r="G90" s="100">
        <f>'Table 8.64'!AE38</f>
        <v>0.15475493067760193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1728</v>
      </c>
      <c r="Y90" s="129">
        <v>1450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8.64'!AA114</f>
        <v>5,289</v>
      </c>
      <c r="D91" s="99">
        <f>'Table 8.64'!AC114</f>
        <v>-3.016022620169645E-3</v>
      </c>
      <c r="E91" s="100">
        <f>'Table 8.64'!AC114</f>
        <v>-3.016022620169645E-3</v>
      </c>
      <c r="F91" s="99">
        <f>'Table 8.64'!AE114</f>
        <v>0.11818181818181817</v>
      </c>
      <c r="G91" s="100">
        <f>'Table 8.64'!AE114</f>
        <v>0.11818181818181817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34369</v>
      </c>
      <c r="Y91" s="129">
        <v>34815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8.64'!AA115</f>
        <v>6,538</v>
      </c>
      <c r="D92" s="99">
        <f>'Table 8.64'!AC115</f>
        <v>4.2576941476638597E-2</v>
      </c>
      <c r="E92" s="100">
        <f>'Table 8.64'!AC115</f>
        <v>4.2576941476638597E-2</v>
      </c>
      <c r="F92" s="99">
        <f>'Table 8.64'!AE115</f>
        <v>0.18656987295825767</v>
      </c>
      <c r="G92" s="100">
        <f>'Table 8.64'!AE115</f>
        <v>0.18656987295825767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8.64'!AA8</f>
        <v>$50,000</v>
      </c>
      <c r="D93" s="99">
        <f>'Table 8.64'!AC8</f>
        <v>5.1419458325517642E-2</v>
      </c>
      <c r="E93" s="100">
        <f>'Table 8.64'!AC8</f>
        <v>5.1419458325517642E-2</v>
      </c>
      <c r="F93" s="99">
        <f>'Table 8.64'!AE8</f>
        <v>0.14377111401476461</v>
      </c>
      <c r="G93" s="100">
        <f>'Table 8.64'!AE8</f>
        <v>0.14377111401476461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4440</v>
      </c>
      <c r="Y93" s="129">
        <v>4733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8.64'!AA9</f>
        <v>$5,900.0 mil</v>
      </c>
      <c r="D94" s="99">
        <f>'Table 8.64'!AC9</f>
        <v>2.5689181178303322E-2</v>
      </c>
      <c r="E94" s="100">
        <f>'Table 8.64'!AC9</f>
        <v>2.5689181178303322E-2</v>
      </c>
      <c r="F94" s="99">
        <f>'Table 8.64'!AE9</f>
        <v>0.22936640895477001</v>
      </c>
      <c r="G94" s="100">
        <f>'Table 8.64'!AE9</f>
        <v>0.22936640895477001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10053</v>
      </c>
      <c r="Y94" s="129">
        <v>10384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751</v>
      </c>
      <c r="Y95" s="129">
        <v>784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3076</v>
      </c>
      <c r="Y96" s="129">
        <v>2894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5344</v>
      </c>
      <c r="Y97" s="129">
        <v>5804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2811</v>
      </c>
      <c r="Y98" s="129">
        <v>2891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73</v>
      </c>
      <c r="Y99" s="129">
        <v>69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838</v>
      </c>
      <c r="Y100" s="129">
        <v>735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34311</v>
      </c>
      <c r="Y101" s="129">
        <v>34859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78487</v>
      </c>
      <c r="Y104" s="127">
        <v>81761</v>
      </c>
      <c r="Z104" s="127"/>
      <c r="AA104" s="127" t="str">
        <f>TEXT(Y104,"###,###")</f>
        <v>81,761</v>
      </c>
      <c r="AB104" s="127"/>
      <c r="AC104" s="127">
        <f>Y104/($Y$4)*100</f>
        <v>79.269557798396406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14007</v>
      </c>
      <c r="Y105" s="127">
        <v>13822</v>
      </c>
      <c r="Z105" s="127"/>
      <c r="AA105" s="127" t="str">
        <f>TEXT(Y105,"###,###")</f>
        <v>13,822</v>
      </c>
      <c r="AB105" s="127"/>
      <c r="AC105" s="127">
        <f>Y105/($Y$4)*100</f>
        <v>13.400812464248665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92494</v>
      </c>
      <c r="Y106" s="127">
        <v>95583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14691</v>
      </c>
      <c r="Y108" s="127">
        <v>15929</v>
      </c>
      <c r="Z108" s="127"/>
      <c r="AA108" s="127" t="str">
        <f>TEXT(Y108,"###,###")</f>
        <v>15,929</v>
      </c>
      <c r="AB108" s="127"/>
      <c r="AC108" s="127">
        <f>Y108/($Y$4)*100</f>
        <v>15.443607418826289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13753</v>
      </c>
      <c r="Y109" s="127">
        <v>14035</v>
      </c>
      <c r="Z109" s="127"/>
      <c r="AA109" s="127" t="str">
        <f>TEXT(Y109,"###,###")</f>
        <v>14,035</v>
      </c>
      <c r="AB109" s="127"/>
      <c r="AC109" s="127">
        <f t="shared" ref="AC109:AC111" si="3">Y109/($Y$4)*100</f>
        <v>13.60732187351541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23837</v>
      </c>
      <c r="Y110" s="127">
        <v>23615</v>
      </c>
      <c r="Z110" s="127"/>
      <c r="AA110" s="127" t="str">
        <f>TEXT(Y110,"###,###")</f>
        <v>23,615</v>
      </c>
      <c r="AB110" s="127"/>
      <c r="AC110" s="127">
        <f t="shared" si="3"/>
        <v>22.895397651803805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40213</v>
      </c>
      <c r="Y111" s="127">
        <v>42004</v>
      </c>
      <c r="Z111" s="127"/>
      <c r="AA111" s="127" t="str">
        <f>TEXT(Y111,"###,###")</f>
        <v>42,004</v>
      </c>
      <c r="AB111" s="127"/>
      <c r="AC111" s="127">
        <f t="shared" si="3"/>
        <v>40.724043318499561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101336</v>
      </c>
      <c r="Y112" s="127">
        <v>103143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4730</v>
      </c>
      <c r="U114" s="127">
        <v>4960</v>
      </c>
      <c r="V114" s="127">
        <v>4996</v>
      </c>
      <c r="W114" s="127">
        <v>5004</v>
      </c>
      <c r="X114" s="127">
        <v>5305</v>
      </c>
      <c r="Y114" s="127">
        <v>5289</v>
      </c>
      <c r="Z114" s="127"/>
      <c r="AA114" s="127" t="str">
        <f>TEXT(Y114,"###,###")</f>
        <v>5,289</v>
      </c>
      <c r="AB114" s="127"/>
      <c r="AC114" s="127">
        <f>Y114/X114-1</f>
        <v>-3.016022620169645E-3</v>
      </c>
      <c r="AD114" s="127"/>
      <c r="AE114" s="127">
        <f>Y114/T114-1</f>
        <v>0.11818181818181817</v>
      </c>
      <c r="AF114" s="127"/>
    </row>
    <row r="115" spans="19:32" x14ac:dyDescent="0.25">
      <c r="S115" s="127" t="s">
        <v>104</v>
      </c>
      <c r="T115" s="127">
        <v>5510</v>
      </c>
      <c r="U115" s="127">
        <v>6005</v>
      </c>
      <c r="V115" s="127">
        <v>6109</v>
      </c>
      <c r="W115" s="127">
        <v>6179</v>
      </c>
      <c r="X115" s="127">
        <v>6271</v>
      </c>
      <c r="Y115" s="127">
        <v>6538</v>
      </c>
      <c r="Z115" s="127"/>
      <c r="AA115" s="127" t="str">
        <f>TEXT(Y115,"###,###")</f>
        <v>6,538</v>
      </c>
      <c r="AB115" s="127"/>
      <c r="AC115" s="127">
        <f>Y115/X115-1</f>
        <v>4.2576941476638597E-2</v>
      </c>
      <c r="AD115" s="127"/>
      <c r="AE115" s="127">
        <f>Y115/T115-1</f>
        <v>0.18656987295825767</v>
      </c>
      <c r="AF115" s="127"/>
    </row>
    <row r="116" spans="19:32" x14ac:dyDescent="0.25">
      <c r="S116" s="127" t="s">
        <v>56</v>
      </c>
      <c r="T116" s="127">
        <v>10240</v>
      </c>
      <c r="U116" s="127">
        <v>10965</v>
      </c>
      <c r="V116" s="127">
        <v>11105</v>
      </c>
      <c r="W116" s="127">
        <v>11183</v>
      </c>
      <c r="X116" s="127">
        <v>11576</v>
      </c>
      <c r="Y116" s="127">
        <v>11827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42.09</v>
      </c>
      <c r="V118" s="127">
        <v>40.020000000000003</v>
      </c>
      <c r="W118" s="127">
        <v>41.1</v>
      </c>
      <c r="X118" s="127">
        <v>38.78</v>
      </c>
      <c r="Y118" s="127">
        <v>38.97</v>
      </c>
      <c r="Z118" s="127"/>
      <c r="AA118" s="127" t="str">
        <f>TEXT(Y118,"##.0")</f>
        <v>39.0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54366</v>
      </c>
      <c r="V120" s="127">
        <v>55676</v>
      </c>
      <c r="W120" s="127">
        <v>56647</v>
      </c>
      <c r="X120" s="127">
        <v>58639</v>
      </c>
      <c r="Y120" s="127">
        <v>59243</v>
      </c>
      <c r="Z120" s="127"/>
      <c r="AA120" s="127" t="str">
        <f>TEXT(Y120,"###,###")</f>
        <v>59,243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4744</v>
      </c>
      <c r="V121" s="127">
        <v>4694</v>
      </c>
      <c r="W121" s="127">
        <v>4560</v>
      </c>
      <c r="X121" s="127">
        <v>4596</v>
      </c>
      <c r="Y121" s="127">
        <v>4667</v>
      </c>
      <c r="Z121" s="127"/>
      <c r="AA121" s="127" t="str">
        <f t="shared" ref="AA121:AA128" si="4">TEXT(Y121,"###,###")</f>
        <v>4,667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5381</v>
      </c>
      <c r="V122" s="127">
        <v>5411</v>
      </c>
      <c r="W122" s="127">
        <v>5198</v>
      </c>
      <c r="X122" s="127">
        <v>5441</v>
      </c>
      <c r="Y122" s="127">
        <v>5764</v>
      </c>
      <c r="Z122" s="127"/>
      <c r="AA122" s="127" t="str">
        <f t="shared" si="4"/>
        <v>5,764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59747</v>
      </c>
      <c r="V124" s="127">
        <v>61087</v>
      </c>
      <c r="W124" s="127">
        <v>61845</v>
      </c>
      <c r="X124" s="127">
        <v>64080</v>
      </c>
      <c r="Y124" s="127">
        <v>65007</v>
      </c>
      <c r="Z124" s="127"/>
      <c r="AA124" s="127" t="str">
        <f t="shared" si="4"/>
        <v>65,007</v>
      </c>
      <c r="AB124" s="127"/>
      <c r="AC124" s="127">
        <f>Y124/$Y$7*100</f>
        <v>93.301662026006824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10125</v>
      </c>
      <c r="V125" s="127">
        <v>10105</v>
      </c>
      <c r="W125" s="127">
        <v>9758</v>
      </c>
      <c r="X125" s="127">
        <v>10037</v>
      </c>
      <c r="Y125" s="127">
        <v>10431</v>
      </c>
      <c r="Z125" s="127"/>
      <c r="AA125" s="127" t="str">
        <f t="shared" si="4"/>
        <v>10,431</v>
      </c>
      <c r="AB125" s="127"/>
      <c r="AC125" s="127">
        <f>Y125/$Y$7*100</f>
        <v>14.971151362057583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32637</v>
      </c>
      <c r="V127" s="127">
        <v>33079</v>
      </c>
      <c r="W127" s="127">
        <v>33236</v>
      </c>
      <c r="X127" s="127">
        <v>34369</v>
      </c>
      <c r="Y127" s="127">
        <v>34815</v>
      </c>
      <c r="Z127" s="127"/>
      <c r="AA127" s="127" t="str">
        <f t="shared" si="4"/>
        <v>34,815</v>
      </c>
      <c r="AB127" s="127"/>
      <c r="AC127" s="127">
        <f>Y127/$Y$7*100</f>
        <v>49.968424376381435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31854</v>
      </c>
      <c r="V128" s="127">
        <v>32701</v>
      </c>
      <c r="W128" s="127">
        <v>33165</v>
      </c>
      <c r="X128" s="127">
        <v>34311</v>
      </c>
      <c r="Y128" s="127">
        <v>34859</v>
      </c>
      <c r="Z128" s="127"/>
      <c r="AA128" s="127" t="str">
        <f t="shared" si="4"/>
        <v>34,859</v>
      </c>
      <c r="AB128" s="127"/>
      <c r="AC128" s="127">
        <f>Y128/$Y$7*100</f>
        <v>50.031575623618565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F20D74CB-013C-4C3E-BC5A-12F96125E56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F78D76FA-E633-483D-AA5F-6EDA6818D7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8E3E0A4A-402A-410E-9B10-2EDA89F8D12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DBF914AA-D67E-4C81-A520-5BE9DD8074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Strathbogie</v>
      </c>
      <c r="T1" s="127"/>
      <c r="U1" s="127"/>
      <c r="V1" s="127"/>
      <c r="W1" s="127"/>
      <c r="X1" s="127"/>
      <c r="Y1" s="127" t="str">
        <f>Y3</f>
        <v>8.65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175</v>
      </c>
      <c r="V3" s="127"/>
      <c r="W3" s="127"/>
      <c r="X3" s="127"/>
      <c r="Y3" s="127" t="s">
        <v>275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8.65'!$Y$3&amp;" "&amp;'Table 8.65'!$U$3&amp;", "&amp;'State data for spotlight'!$C$3&amp;", "&amp;'Table 8.65'!$Y$2</f>
        <v>Table 8.65 Strathbogie,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7257</v>
      </c>
      <c r="U4" s="129">
        <v>7382</v>
      </c>
      <c r="V4" s="129">
        <v>7567</v>
      </c>
      <c r="W4" s="129">
        <v>7696</v>
      </c>
      <c r="X4" s="129">
        <v>7774</v>
      </c>
      <c r="Y4" s="129">
        <v>8036</v>
      </c>
      <c r="Z4" s="127"/>
      <c r="AA4" s="127" t="str">
        <f>TEXT(Y4,"###,###")</f>
        <v>8,036</v>
      </c>
      <c r="AB4" s="127"/>
      <c r="AC4" s="127">
        <f t="shared" ref="AC4:AC9" si="0">Y4/X4-1</f>
        <v>3.3702083869307842E-2</v>
      </c>
      <c r="AD4" s="127"/>
      <c r="AE4" s="127">
        <f>Y4/T4-1</f>
        <v>0.10734463276836159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3794</v>
      </c>
      <c r="U5" s="129">
        <v>3849</v>
      </c>
      <c r="V5" s="129">
        <v>3930</v>
      </c>
      <c r="W5" s="129">
        <v>3895</v>
      </c>
      <c r="X5" s="129">
        <v>3963</v>
      </c>
      <c r="Y5" s="129">
        <v>4090</v>
      </c>
      <c r="Z5" s="127"/>
      <c r="AA5" s="127" t="str">
        <f>TEXT(Y5,"###,###")</f>
        <v>4,090</v>
      </c>
      <c r="AB5" s="127"/>
      <c r="AC5" s="127">
        <f t="shared" si="0"/>
        <v>3.2046429472621707E-2</v>
      </c>
      <c r="AD5" s="127"/>
      <c r="AE5" s="127">
        <f t="shared" ref="AE5:AE9" si="1">Y5/T5-1</f>
        <v>7.8017923036373116E-2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3466</v>
      </c>
      <c r="U6" s="129">
        <v>3534</v>
      </c>
      <c r="V6" s="129">
        <v>3640</v>
      </c>
      <c r="W6" s="129">
        <v>3804</v>
      </c>
      <c r="X6" s="129">
        <v>3805</v>
      </c>
      <c r="Y6" s="129">
        <v>3946</v>
      </c>
      <c r="Z6" s="127"/>
      <c r="AA6" s="127" t="str">
        <f>TEXT(Y6,"###,###")</f>
        <v>3,946</v>
      </c>
      <c r="AB6" s="127"/>
      <c r="AC6" s="127">
        <f t="shared" si="0"/>
        <v>3.7056504599211504E-2</v>
      </c>
      <c r="AD6" s="127"/>
      <c r="AE6" s="127">
        <f t="shared" si="1"/>
        <v>0.13848817080207732</v>
      </c>
      <c r="AF6" s="127"/>
    </row>
    <row r="7" spans="1:32" ht="16.5" customHeight="1" thickBot="1" x14ac:dyDescent="0.3">
      <c r="A7" s="46" t="str">
        <f>"QUICK STATS for "&amp;'Table 8.65'!Y2&amp;"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5003</v>
      </c>
      <c r="U7" s="129">
        <v>5081</v>
      </c>
      <c r="V7" s="129">
        <v>5148</v>
      </c>
      <c r="W7" s="129">
        <v>5239</v>
      </c>
      <c r="X7" s="129">
        <v>5328</v>
      </c>
      <c r="Y7" s="129">
        <v>5493</v>
      </c>
      <c r="Z7" s="127"/>
      <c r="AA7" s="127" t="str">
        <f>TEXT(Y7,"###,###")</f>
        <v>5,493</v>
      </c>
      <c r="AB7" s="127"/>
      <c r="AC7" s="127">
        <f t="shared" si="0"/>
        <v>3.0968468468468568E-2</v>
      </c>
      <c r="AD7" s="127"/>
      <c r="AE7" s="127">
        <f t="shared" si="1"/>
        <v>9.7941235258844683E-2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8,036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8.65'!AA7</f>
        <v>5,493</v>
      </c>
      <c r="P8" s="51"/>
      <c r="S8" s="127" t="s">
        <v>96</v>
      </c>
      <c r="T8" s="127">
        <v>31043</v>
      </c>
      <c r="U8" s="127">
        <v>31733.5</v>
      </c>
      <c r="V8" s="127">
        <v>31452</v>
      </c>
      <c r="W8" s="127">
        <v>32691.57</v>
      </c>
      <c r="X8" s="127">
        <v>34162.65</v>
      </c>
      <c r="Y8" s="127">
        <v>35692.089999999997</v>
      </c>
      <c r="Z8" s="127"/>
      <c r="AA8" s="127" t="str">
        <f>TEXT(Y8,"$###,###")</f>
        <v>$35,692</v>
      </c>
      <c r="AB8" s="127"/>
      <c r="AC8" s="127">
        <f t="shared" si="0"/>
        <v>4.4769360690695592E-2</v>
      </c>
      <c r="AD8" s="127"/>
      <c r="AE8" s="127">
        <f t="shared" si="1"/>
        <v>0.1497629095126114</v>
      </c>
      <c r="AF8" s="127"/>
    </row>
    <row r="9" spans="1:32" x14ac:dyDescent="0.25">
      <c r="A9" s="55" t="s">
        <v>17</v>
      </c>
      <c r="B9" s="56"/>
      <c r="C9" s="57"/>
      <c r="D9" s="58">
        <f>'Table 8.65'!AC104</f>
        <v>66.78695868591339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52.157291097760783</v>
      </c>
      <c r="P9" s="59" t="s">
        <v>97</v>
      </c>
      <c r="S9" s="127" t="s">
        <v>9</v>
      </c>
      <c r="T9" s="127">
        <v>179884801</v>
      </c>
      <c r="U9" s="127">
        <v>179916780</v>
      </c>
      <c r="V9" s="127">
        <v>190620888</v>
      </c>
      <c r="W9" s="127">
        <v>201218191</v>
      </c>
      <c r="X9" s="127">
        <v>209370512</v>
      </c>
      <c r="Y9" s="127">
        <v>229549560</v>
      </c>
      <c r="Z9" s="127"/>
      <c r="AA9" s="127" t="str">
        <f>TEXT(Y9/1000000,"$#,###.0")&amp;" mil"</f>
        <v>$229.5 mil</v>
      </c>
      <c r="AB9" s="127"/>
      <c r="AC9" s="127">
        <f t="shared" si="0"/>
        <v>9.6379608605055234E-2</v>
      </c>
      <c r="AD9" s="127"/>
      <c r="AE9" s="127">
        <f t="shared" si="1"/>
        <v>0.27609202514002273</v>
      </c>
      <c r="AF9" s="127"/>
    </row>
    <row r="10" spans="1:32" x14ac:dyDescent="0.25">
      <c r="A10" s="55" t="s">
        <v>20</v>
      </c>
      <c r="B10" s="56"/>
      <c r="C10" s="57"/>
      <c r="D10" s="58">
        <f>'Table 8.65'!AC105</f>
        <v>17.98158287705326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47.84270890223921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83.633715638084837</v>
      </c>
      <c r="P11" s="59" t="s">
        <v>97</v>
      </c>
      <c r="S11" s="127" t="s">
        <v>32</v>
      </c>
      <c r="T11" s="129">
        <v>5687</v>
      </c>
      <c r="U11" s="129">
        <v>5799</v>
      </c>
      <c r="V11" s="129">
        <v>5954</v>
      </c>
      <c r="W11" s="129">
        <v>6110</v>
      </c>
      <c r="X11" s="129">
        <v>6182</v>
      </c>
      <c r="Y11" s="129">
        <v>6436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8.65'!AC108</f>
        <v>19.723743155798907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29.127981066812307</v>
      </c>
      <c r="P12" s="59" t="s">
        <v>97</v>
      </c>
      <c r="S12" s="127" t="s">
        <v>33</v>
      </c>
      <c r="T12" s="129">
        <v>1570</v>
      </c>
      <c r="U12" s="129">
        <v>1584</v>
      </c>
      <c r="V12" s="129">
        <v>1609</v>
      </c>
      <c r="W12" s="129">
        <v>1589</v>
      </c>
      <c r="X12" s="129">
        <v>1586</v>
      </c>
      <c r="Y12" s="129">
        <v>1600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8.65'!AC109</f>
        <v>17.882030861124935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8.65'!AA118</f>
        <v>46.5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8.65'!AC110</f>
        <v>23.058735689397711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15.838339705079191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8.65'!AC111</f>
        <v>24.104031856645097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84.161660294920807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1112</v>
      </c>
      <c r="Z15" s="127"/>
      <c r="AA15" s="130">
        <f t="shared" ref="AA15:AA34" si="2">IF(Y15="np",0,Y15/$Y$34)</f>
        <v>0.13837730214036834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37</v>
      </c>
      <c r="Z16" s="127"/>
      <c r="AA16" s="130">
        <f t="shared" si="2"/>
        <v>4.6042807366849176E-3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507</v>
      </c>
      <c r="Z17" s="127"/>
      <c r="AA17" s="130">
        <f t="shared" si="2"/>
        <v>6.309109009457442E-2</v>
      </c>
      <c r="AB17" s="127"/>
      <c r="AC17" s="127"/>
      <c r="AD17" s="127"/>
      <c r="AE17" s="127"/>
      <c r="AF17" s="127"/>
    </row>
    <row r="18" spans="1:32" x14ac:dyDescent="0.25">
      <c r="A18" s="85" t="str">
        <f>'Table 8.65'!$S$1&amp;" ("&amp;'Table 8.65'!$T$2&amp;" to "&amp;'Table 8.65'!$Y$2&amp;")"</f>
        <v>Strathbogie (2011-12 to 2016-17)</v>
      </c>
      <c r="B18" s="85"/>
      <c r="C18" s="85"/>
      <c r="D18" s="85"/>
      <c r="E18" s="85"/>
      <c r="F18" s="85"/>
      <c r="G18" s="85" t="str">
        <f>'Table 8.65'!$S$1&amp;" ("&amp;'Table 8.65'!$T$2&amp;" to "&amp;'Table 8.65'!$Y$2&amp;")"</f>
        <v>Strathbogie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52</v>
      </c>
      <c r="Z18" s="127"/>
      <c r="AA18" s="130">
        <f t="shared" si="2"/>
        <v>6.4708810353409658E-3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455</v>
      </c>
      <c r="Z19" s="127"/>
      <c r="AA19" s="130">
        <f t="shared" si="2"/>
        <v>5.6620209059233449E-2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192</v>
      </c>
      <c r="Z20" s="127"/>
      <c r="AA20" s="130">
        <f t="shared" si="2"/>
        <v>2.3892483822797413E-2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445</v>
      </c>
      <c r="Z21" s="127"/>
      <c r="AA21" s="130">
        <f t="shared" si="2"/>
        <v>5.5375808860129418E-2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484</v>
      </c>
      <c r="Z22" s="127"/>
      <c r="AA22" s="130">
        <f t="shared" si="2"/>
        <v>6.0228969636635141E-2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363</v>
      </c>
      <c r="Z23" s="127"/>
      <c r="AA23" s="130">
        <f t="shared" si="2"/>
        <v>4.5171727227476359E-2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51</v>
      </c>
      <c r="Z24" s="127"/>
      <c r="AA24" s="130">
        <f t="shared" si="2"/>
        <v>6.3464410154305626E-3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179</v>
      </c>
      <c r="Z25" s="127"/>
      <c r="AA25" s="130">
        <f t="shared" si="2"/>
        <v>2.2274763563962172E-2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100</v>
      </c>
      <c r="Z26" s="127"/>
      <c r="AA26" s="130">
        <f t="shared" si="2"/>
        <v>1.2444001991040319E-2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343</v>
      </c>
      <c r="Z27" s="127"/>
      <c r="AA27" s="130">
        <f t="shared" si="2"/>
        <v>4.2682926829268296E-2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401</v>
      </c>
      <c r="Z28" s="127"/>
      <c r="AA28" s="130">
        <f t="shared" si="2"/>
        <v>4.9900447984071679E-2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453</v>
      </c>
      <c r="Z29" s="127"/>
      <c r="AA29" s="130">
        <f t="shared" si="2"/>
        <v>5.6371329019412643E-2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551</v>
      </c>
      <c r="Z30" s="127"/>
      <c r="AA30" s="130">
        <f t="shared" si="2"/>
        <v>6.8566450970632159E-2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8.65'!Y2&amp;")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765</v>
      </c>
      <c r="Z31" s="127"/>
      <c r="AA31" s="130">
        <f t="shared" si="2"/>
        <v>9.5196615231458434E-2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156</v>
      </c>
      <c r="Z32" s="127"/>
      <c r="AA32" s="130">
        <f t="shared" si="2"/>
        <v>1.9412643106022896E-2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145</v>
      </c>
      <c r="Z33" s="127"/>
      <c r="AA33" s="130">
        <f t="shared" si="2"/>
        <v>1.8043802887008461E-2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8036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4293</v>
      </c>
      <c r="U37" s="127">
        <v>4331</v>
      </c>
      <c r="V37" s="127">
        <v>4343</v>
      </c>
      <c r="W37" s="127">
        <v>4436</v>
      </c>
      <c r="X37" s="127">
        <v>4525</v>
      </c>
      <c r="Y37" s="127">
        <v>4623</v>
      </c>
      <c r="Z37" s="127"/>
      <c r="AA37" s="127" t="str">
        <f>TEXT(Y37,"###,###")</f>
        <v>4,623</v>
      </c>
      <c r="AB37" s="127"/>
      <c r="AC37" s="127">
        <f>Y37/X37-1</f>
        <v>2.1657458563535847E-2</v>
      </c>
      <c r="AD37" s="127"/>
      <c r="AE37" s="127">
        <f>Y37/T37-1</f>
        <v>7.6869322152341102E-2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713</v>
      </c>
      <c r="U38" s="127">
        <v>754</v>
      </c>
      <c r="V38" s="127">
        <v>807</v>
      </c>
      <c r="W38" s="127">
        <v>805</v>
      </c>
      <c r="X38" s="127">
        <v>806</v>
      </c>
      <c r="Y38" s="127">
        <v>870</v>
      </c>
      <c r="Z38" s="127"/>
      <c r="AA38" s="127" t="str">
        <f>TEXT(Y38,"###,###")</f>
        <v>870</v>
      </c>
      <c r="AB38" s="127"/>
      <c r="AC38" s="127">
        <f>Y38/X38-1</f>
        <v>7.9404466501240778E-2</v>
      </c>
      <c r="AD38" s="127"/>
      <c r="AE38" s="127">
        <f>Y38/T38-1</f>
        <v>0.22019635343618504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5006</v>
      </c>
      <c r="U40" s="127">
        <v>5085</v>
      </c>
      <c r="V40" s="127">
        <v>5150</v>
      </c>
      <c r="W40" s="127">
        <v>5241</v>
      </c>
      <c r="X40" s="127">
        <v>5331</v>
      </c>
      <c r="Y40" s="127">
        <v>5493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84.161660294920807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15.838339705079191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0</v>
      </c>
      <c r="Y44" s="129">
        <v>3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87</v>
      </c>
      <c r="Y45" s="129">
        <v>70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199</v>
      </c>
      <c r="Y46" s="129">
        <v>212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306</v>
      </c>
      <c r="Y47" s="129">
        <v>310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366</v>
      </c>
      <c r="Y48" s="129">
        <v>385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8.65'!S1&amp;" ("&amp;'Table 8.65'!Y2&amp;") *"</f>
        <v>Number of jobs by age and sex of job holders in Strathbogie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288</v>
      </c>
      <c r="Y49" s="129">
        <v>330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265</v>
      </c>
      <c r="Y50" s="129">
        <v>286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336</v>
      </c>
      <c r="Y51" s="129">
        <v>316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378</v>
      </c>
      <c r="Y52" s="129">
        <v>393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404</v>
      </c>
      <c r="Y53" s="129">
        <v>395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402</v>
      </c>
      <c r="Y54" s="129">
        <v>413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445</v>
      </c>
      <c r="Y55" s="129">
        <v>448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268</v>
      </c>
      <c r="Y56" s="129">
        <v>272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105</v>
      </c>
      <c r="Y57" s="129">
        <v>127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65</v>
      </c>
      <c r="Y58" s="129">
        <v>62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32</v>
      </c>
      <c r="Y59" s="129">
        <v>44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22</v>
      </c>
      <c r="Y60" s="129">
        <v>25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3965</v>
      </c>
      <c r="Y61" s="129">
        <v>4090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7</v>
      </c>
      <c r="Y63" s="129">
        <v>4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8.65'!S1&amp;" ("&amp;'Table 8.65'!Y2&amp;") *"</f>
        <v>Number of employed persons per occupation of main job by sex in Strathbogie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82</v>
      </c>
      <c r="Y64" s="129">
        <v>72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172</v>
      </c>
      <c r="Y65" s="129">
        <v>169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325</v>
      </c>
      <c r="Y66" s="129">
        <v>329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341</v>
      </c>
      <c r="Y67" s="129">
        <v>367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294</v>
      </c>
      <c r="Y68" s="129">
        <v>333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289</v>
      </c>
      <c r="Y69" s="129">
        <v>274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316</v>
      </c>
      <c r="Y70" s="129">
        <v>332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364</v>
      </c>
      <c r="Y71" s="129">
        <v>399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430</v>
      </c>
      <c r="Y72" s="129">
        <v>411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476</v>
      </c>
      <c r="Y73" s="129">
        <v>505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365</v>
      </c>
      <c r="Y74" s="129">
        <v>382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179</v>
      </c>
      <c r="Y75" s="129">
        <v>201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88</v>
      </c>
      <c r="Y76" s="129">
        <v>90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44</v>
      </c>
      <c r="Y77" s="129">
        <v>41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23</v>
      </c>
      <c r="Y78" s="129">
        <v>21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20</v>
      </c>
      <c r="Y79" s="129">
        <v>19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3806</v>
      </c>
      <c r="Y80" s="129">
        <v>3946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8.65'!S1</f>
        <v>Strathbogie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302</v>
      </c>
      <c r="Y83" s="129">
        <v>312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187</v>
      </c>
      <c r="Y84" s="129">
        <v>202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8.65'!AA4</f>
        <v>8,036</v>
      </c>
      <c r="D85" s="99">
        <f>'Table 8.65'!AC4</f>
        <v>3.3702083869307842E-2</v>
      </c>
      <c r="E85" s="100">
        <f>'Table 8.65'!AC4</f>
        <v>3.3702083869307842E-2</v>
      </c>
      <c r="F85" s="99">
        <f>'Table 8.65'!AE4</f>
        <v>0.10734463276836159</v>
      </c>
      <c r="G85" s="100">
        <f>'Table 8.65'!AE4</f>
        <v>0.10734463276836159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451</v>
      </c>
      <c r="Y85" s="129">
        <v>473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8.65'!AA5</f>
        <v>4,090</v>
      </c>
      <c r="D86" s="99">
        <f>'Table 8.65'!AC5</f>
        <v>3.2046429472621707E-2</v>
      </c>
      <c r="E86" s="100">
        <f>'Table 8.65'!AC5</f>
        <v>3.2046429472621707E-2</v>
      </c>
      <c r="F86" s="99">
        <f>'Table 8.65'!AE5</f>
        <v>7.8017923036373116E-2</v>
      </c>
      <c r="G86" s="100">
        <f>'Table 8.65'!AE5</f>
        <v>7.8017923036373116E-2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138</v>
      </c>
      <c r="Y86" s="129">
        <v>144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8.65'!AA6</f>
        <v>3,946</v>
      </c>
      <c r="D87" s="99">
        <f>'Table 8.65'!AC6</f>
        <v>3.7056504599211504E-2</v>
      </c>
      <c r="E87" s="100">
        <f>'Table 8.65'!AC6</f>
        <v>3.7056504599211504E-2</v>
      </c>
      <c r="F87" s="99">
        <f>'Table 8.65'!AE6</f>
        <v>0.13848817080207732</v>
      </c>
      <c r="G87" s="100">
        <f>'Table 8.65'!AE6</f>
        <v>0.13848817080207732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86</v>
      </c>
      <c r="Y87" s="129">
        <v>86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8.65'!AA7</f>
        <v>5,493</v>
      </c>
      <c r="D88" s="99">
        <f>'Table 8.65'!AC7</f>
        <v>3.0968468468468568E-2</v>
      </c>
      <c r="E88" s="100">
        <f>'Table 8.65'!AC7</f>
        <v>3.0968468468468568E-2</v>
      </c>
      <c r="F88" s="99">
        <f>'Table 8.65'!AE7</f>
        <v>9.7941235258844683E-2</v>
      </c>
      <c r="G88" s="100">
        <f>'Table 8.65'!AE7</f>
        <v>9.7941235258844683E-2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74</v>
      </c>
      <c r="Y88" s="129">
        <v>89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8.65'!AA37</f>
        <v>4,623</v>
      </c>
      <c r="D89" s="99">
        <f>'Table 8.65'!AC37</f>
        <v>2.1657458563535847E-2</v>
      </c>
      <c r="E89" s="100">
        <f>'Table 8.65'!AC37</f>
        <v>2.1657458563535847E-2</v>
      </c>
      <c r="F89" s="99">
        <f>'Table 8.65'!AE37</f>
        <v>7.6869322152341102E-2</v>
      </c>
      <c r="G89" s="100">
        <f>'Table 8.65'!AE37</f>
        <v>7.6869322152341102E-2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267</v>
      </c>
      <c r="Y89" s="129">
        <v>276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8.65'!AA38</f>
        <v>870</v>
      </c>
      <c r="D90" s="99">
        <f>'Table 8.65'!AC38</f>
        <v>7.9404466501240778E-2</v>
      </c>
      <c r="E90" s="100">
        <f>'Table 8.65'!AC38</f>
        <v>7.9404466501240778E-2</v>
      </c>
      <c r="F90" s="99">
        <f>'Table 8.65'!AE38</f>
        <v>0.22019635343618504</v>
      </c>
      <c r="G90" s="100">
        <f>'Table 8.65'!AE38</f>
        <v>0.22019635343618504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402</v>
      </c>
      <c r="Y90" s="129">
        <v>424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8.65'!AA114</f>
        <v>361</v>
      </c>
      <c r="D91" s="99">
        <f>'Table 8.65'!AC114</f>
        <v>7.4404761904761862E-2</v>
      </c>
      <c r="E91" s="100">
        <f>'Table 8.65'!AC114</f>
        <v>7.4404761904761862E-2</v>
      </c>
      <c r="F91" s="99">
        <f>'Table 8.65'!AE114</f>
        <v>0.22372881355932206</v>
      </c>
      <c r="G91" s="100">
        <f>'Table 8.65'!AE114</f>
        <v>0.22372881355932206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2783</v>
      </c>
      <c r="Y91" s="129">
        <v>2865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8.65'!AA115</f>
        <v>509</v>
      </c>
      <c r="D92" s="99">
        <f>'Table 8.65'!AC115</f>
        <v>8.7606837606837518E-2</v>
      </c>
      <c r="E92" s="100">
        <f>'Table 8.65'!AC115</f>
        <v>8.7606837606837518E-2</v>
      </c>
      <c r="F92" s="99">
        <f>'Table 8.65'!AE115</f>
        <v>0.22946859903381633</v>
      </c>
      <c r="G92" s="100">
        <f>'Table 8.65'!AE115</f>
        <v>0.22946859903381633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8.65'!AA8</f>
        <v>$35,692</v>
      </c>
      <c r="D93" s="99">
        <f>'Table 8.65'!AC8</f>
        <v>4.4769360690695592E-2</v>
      </c>
      <c r="E93" s="100">
        <f>'Table 8.65'!AC8</f>
        <v>4.4769360690695592E-2</v>
      </c>
      <c r="F93" s="99">
        <f>'Table 8.65'!AE8</f>
        <v>0.1497629095126114</v>
      </c>
      <c r="G93" s="100">
        <f>'Table 8.65'!AE8</f>
        <v>0.1497629095126114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164</v>
      </c>
      <c r="Y93" s="129">
        <v>173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8.65'!AA9</f>
        <v>$229.5 mil</v>
      </c>
      <c r="D94" s="99">
        <f>'Table 8.65'!AC9</f>
        <v>9.6379608605055234E-2</v>
      </c>
      <c r="E94" s="100">
        <f>'Table 8.65'!AC9</f>
        <v>9.6379608605055234E-2</v>
      </c>
      <c r="F94" s="99">
        <f>'Table 8.65'!AE9</f>
        <v>0.27609202514002273</v>
      </c>
      <c r="G94" s="100">
        <f>'Table 8.65'!AE9</f>
        <v>0.27609202514002273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439</v>
      </c>
      <c r="Y94" s="129">
        <v>478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99</v>
      </c>
      <c r="Y95" s="129">
        <v>113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336</v>
      </c>
      <c r="Y96" s="129">
        <v>351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351</v>
      </c>
      <c r="Y97" s="129">
        <v>391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199</v>
      </c>
      <c r="Y98" s="129">
        <v>195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22</v>
      </c>
      <c r="Y99" s="129">
        <v>27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261</v>
      </c>
      <c r="Y100" s="129">
        <v>281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2547</v>
      </c>
      <c r="Y101" s="129">
        <v>2628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4971</v>
      </c>
      <c r="Y104" s="127">
        <v>5367</v>
      </c>
      <c r="Z104" s="127"/>
      <c r="AA104" s="127" t="str">
        <f>TEXT(Y104,"###,###")</f>
        <v>5,367</v>
      </c>
      <c r="AB104" s="127"/>
      <c r="AC104" s="127">
        <f>Y104/($Y$4)*100</f>
        <v>66.78695868591339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1386</v>
      </c>
      <c r="Y105" s="127">
        <v>1445</v>
      </c>
      <c r="Z105" s="127"/>
      <c r="AA105" s="127" t="str">
        <f>TEXT(Y105,"###,###")</f>
        <v>1,445</v>
      </c>
      <c r="AB105" s="127"/>
      <c r="AC105" s="127">
        <f>Y105/($Y$4)*100</f>
        <v>17.98158287705326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6357</v>
      </c>
      <c r="Y106" s="127">
        <v>6812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1535</v>
      </c>
      <c r="Y108" s="127">
        <v>1585</v>
      </c>
      <c r="Z108" s="127"/>
      <c r="AA108" s="127" t="str">
        <f>TEXT(Y108,"###,###")</f>
        <v>1,585</v>
      </c>
      <c r="AB108" s="127"/>
      <c r="AC108" s="127">
        <f>Y108/($Y$4)*100</f>
        <v>19.723743155798907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1280</v>
      </c>
      <c r="Y109" s="127">
        <v>1437</v>
      </c>
      <c r="Z109" s="127"/>
      <c r="AA109" s="127" t="str">
        <f>TEXT(Y109,"###,###")</f>
        <v>1,437</v>
      </c>
      <c r="AB109" s="127"/>
      <c r="AC109" s="127">
        <f t="shared" ref="AC109:AC111" si="3">Y109/($Y$4)*100</f>
        <v>17.882030861124935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1862</v>
      </c>
      <c r="Y110" s="127">
        <v>1853</v>
      </c>
      <c r="Z110" s="127"/>
      <c r="AA110" s="127" t="str">
        <f>TEXT(Y110,"###,###")</f>
        <v>1,853</v>
      </c>
      <c r="AB110" s="127"/>
      <c r="AC110" s="127">
        <f t="shared" si="3"/>
        <v>23.058735689397711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1679</v>
      </c>
      <c r="Y111" s="127">
        <v>1937</v>
      </c>
      <c r="Z111" s="127"/>
      <c r="AA111" s="127" t="str">
        <f>TEXT(Y111,"###,###")</f>
        <v>1,937</v>
      </c>
      <c r="AB111" s="127"/>
      <c r="AC111" s="127">
        <f t="shared" si="3"/>
        <v>24.104031856645097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7770</v>
      </c>
      <c r="Y112" s="127">
        <v>8036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295</v>
      </c>
      <c r="U114" s="127">
        <v>327</v>
      </c>
      <c r="V114" s="127">
        <v>354</v>
      </c>
      <c r="W114" s="127">
        <v>324</v>
      </c>
      <c r="X114" s="127">
        <v>336</v>
      </c>
      <c r="Y114" s="127">
        <v>361</v>
      </c>
      <c r="Z114" s="127"/>
      <c r="AA114" s="127" t="str">
        <f>TEXT(Y114,"###,###")</f>
        <v>361</v>
      </c>
      <c r="AB114" s="127"/>
      <c r="AC114" s="127">
        <f>Y114/X114-1</f>
        <v>7.4404761904761862E-2</v>
      </c>
      <c r="AD114" s="127"/>
      <c r="AE114" s="127">
        <f>Y114/T114-1</f>
        <v>0.22372881355932206</v>
      </c>
      <c r="AF114" s="127"/>
    </row>
    <row r="115" spans="19:32" x14ac:dyDescent="0.25">
      <c r="S115" s="127" t="s">
        <v>104</v>
      </c>
      <c r="T115" s="127">
        <v>414</v>
      </c>
      <c r="U115" s="127">
        <v>425</v>
      </c>
      <c r="V115" s="127">
        <v>455</v>
      </c>
      <c r="W115" s="127">
        <v>478</v>
      </c>
      <c r="X115" s="127">
        <v>468</v>
      </c>
      <c r="Y115" s="127">
        <v>509</v>
      </c>
      <c r="Z115" s="127"/>
      <c r="AA115" s="127" t="str">
        <f>TEXT(Y115,"###,###")</f>
        <v>509</v>
      </c>
      <c r="AB115" s="127"/>
      <c r="AC115" s="127">
        <f>Y115/X115-1</f>
        <v>8.7606837606837518E-2</v>
      </c>
      <c r="AD115" s="127"/>
      <c r="AE115" s="127">
        <f>Y115/T115-1</f>
        <v>0.22946859903381633</v>
      </c>
      <c r="AF115" s="127"/>
    </row>
    <row r="116" spans="19:32" x14ac:dyDescent="0.25">
      <c r="S116" s="127" t="s">
        <v>56</v>
      </c>
      <c r="T116" s="127">
        <v>709</v>
      </c>
      <c r="U116" s="127">
        <v>752</v>
      </c>
      <c r="V116" s="127">
        <v>809</v>
      </c>
      <c r="W116" s="127">
        <v>802</v>
      </c>
      <c r="X116" s="127">
        <v>804</v>
      </c>
      <c r="Y116" s="127">
        <v>870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43</v>
      </c>
      <c r="V118" s="127">
        <v>44.14</v>
      </c>
      <c r="W118" s="127">
        <v>46.23</v>
      </c>
      <c r="X118" s="127">
        <v>46.39</v>
      </c>
      <c r="Y118" s="127">
        <v>46.5</v>
      </c>
      <c r="Z118" s="127"/>
      <c r="AA118" s="127" t="str">
        <f>TEXT(Y118,"##.0")</f>
        <v>46.5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3501</v>
      </c>
      <c r="V120" s="127">
        <v>3538</v>
      </c>
      <c r="W120" s="127">
        <v>3648</v>
      </c>
      <c r="X120" s="127">
        <v>3742</v>
      </c>
      <c r="Y120" s="127">
        <v>3893</v>
      </c>
      <c r="Z120" s="127"/>
      <c r="AA120" s="127" t="str">
        <f>TEXT(Y120,"###,###")</f>
        <v>3,893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904</v>
      </c>
      <c r="V121" s="127">
        <v>939</v>
      </c>
      <c r="W121" s="127">
        <v>941</v>
      </c>
      <c r="X121" s="127">
        <v>938</v>
      </c>
      <c r="Y121" s="127">
        <v>899</v>
      </c>
      <c r="Z121" s="127"/>
      <c r="AA121" s="127" t="str">
        <f t="shared" ref="AA121:AA128" si="4">TEXT(Y121,"###,###")</f>
        <v>899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676</v>
      </c>
      <c r="V122" s="127">
        <v>673</v>
      </c>
      <c r="W122" s="127">
        <v>646</v>
      </c>
      <c r="X122" s="127">
        <v>651</v>
      </c>
      <c r="Y122" s="127">
        <v>701</v>
      </c>
      <c r="Z122" s="127"/>
      <c r="AA122" s="127" t="str">
        <f t="shared" si="4"/>
        <v>701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4177</v>
      </c>
      <c r="V124" s="127">
        <v>4211</v>
      </c>
      <c r="W124" s="127">
        <v>4294</v>
      </c>
      <c r="X124" s="127">
        <v>4393</v>
      </c>
      <c r="Y124" s="127">
        <v>4594</v>
      </c>
      <c r="Z124" s="127"/>
      <c r="AA124" s="127" t="str">
        <f t="shared" si="4"/>
        <v>4,594</v>
      </c>
      <c r="AB124" s="127"/>
      <c r="AC124" s="127">
        <f>Y124/$Y$7*100</f>
        <v>83.633715638084837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1580</v>
      </c>
      <c r="V125" s="127">
        <v>1612</v>
      </c>
      <c r="W125" s="127">
        <v>1587</v>
      </c>
      <c r="X125" s="127">
        <v>1589</v>
      </c>
      <c r="Y125" s="127">
        <v>1600</v>
      </c>
      <c r="Z125" s="127"/>
      <c r="AA125" s="127" t="str">
        <f t="shared" si="4"/>
        <v>1,600</v>
      </c>
      <c r="AB125" s="127"/>
      <c r="AC125" s="127">
        <f>Y125/$Y$7*100</f>
        <v>29.127981066812307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2704</v>
      </c>
      <c r="V127" s="127">
        <v>2719</v>
      </c>
      <c r="W127" s="127">
        <v>2733</v>
      </c>
      <c r="X127" s="127">
        <v>2778</v>
      </c>
      <c r="Y127" s="127">
        <v>2865</v>
      </c>
      <c r="Z127" s="127"/>
      <c r="AA127" s="127" t="str">
        <f t="shared" si="4"/>
        <v>2,865</v>
      </c>
      <c r="AB127" s="127"/>
      <c r="AC127" s="127">
        <f>Y127/$Y$7*100</f>
        <v>52.157291097760783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2373</v>
      </c>
      <c r="V128" s="127">
        <v>2427</v>
      </c>
      <c r="W128" s="127">
        <v>2499</v>
      </c>
      <c r="X128" s="127">
        <v>2546</v>
      </c>
      <c r="Y128" s="127">
        <v>2628</v>
      </c>
      <c r="Z128" s="127"/>
      <c r="AA128" s="127" t="str">
        <f t="shared" si="4"/>
        <v>2,628</v>
      </c>
      <c r="AB128" s="127"/>
      <c r="AC128" s="127">
        <f>Y128/$Y$7*100</f>
        <v>47.84270890223921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C7001505-D420-4D02-900F-9622A3858FD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A4CD4876-DF5D-4685-9E47-D468E3970D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1762D596-8F30-4709-8A76-3CE444E760F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45ADBF9A-4966-4AFF-8964-B36F6561292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Surf Coast</v>
      </c>
      <c r="T1" s="127"/>
      <c r="U1" s="127"/>
      <c r="V1" s="127"/>
      <c r="W1" s="127"/>
      <c r="X1" s="127"/>
      <c r="Y1" s="127" t="str">
        <f>Y3</f>
        <v>8.66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176</v>
      </c>
      <c r="V3" s="127"/>
      <c r="W3" s="127"/>
      <c r="X3" s="127"/>
      <c r="Y3" s="127" t="s">
        <v>276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8.66'!$Y$3&amp;" "&amp;'Table 8.66'!$U$3&amp;", "&amp;'State data for spotlight'!$C$3&amp;", "&amp;'Table 8.66'!$Y$2</f>
        <v>Table 8.66 Surf Coast,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21811</v>
      </c>
      <c r="U4" s="129">
        <v>22431</v>
      </c>
      <c r="V4" s="129">
        <v>22889</v>
      </c>
      <c r="W4" s="129">
        <v>23762</v>
      </c>
      <c r="X4" s="129">
        <v>23947</v>
      </c>
      <c r="Y4" s="129">
        <v>25584</v>
      </c>
      <c r="Z4" s="127"/>
      <c r="AA4" s="127" t="str">
        <f>TEXT(Y4,"###,###")</f>
        <v>25,584</v>
      </c>
      <c r="AB4" s="127"/>
      <c r="AC4" s="127">
        <f t="shared" ref="AC4:AC9" si="0">Y4/X4-1</f>
        <v>6.8359293439679281E-2</v>
      </c>
      <c r="AD4" s="127"/>
      <c r="AE4" s="127">
        <f>Y4/T4-1</f>
        <v>0.1729861079271926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10950</v>
      </c>
      <c r="U5" s="129">
        <v>11182</v>
      </c>
      <c r="V5" s="129">
        <v>11396</v>
      </c>
      <c r="W5" s="129">
        <v>11717</v>
      </c>
      <c r="X5" s="129">
        <v>11766</v>
      </c>
      <c r="Y5" s="129">
        <v>12491</v>
      </c>
      <c r="Z5" s="127"/>
      <c r="AA5" s="127" t="str">
        <f>TEXT(Y5,"###,###")</f>
        <v>12,491</v>
      </c>
      <c r="AB5" s="127"/>
      <c r="AC5" s="127">
        <f t="shared" si="0"/>
        <v>6.1618221995580535E-2</v>
      </c>
      <c r="AD5" s="127"/>
      <c r="AE5" s="127">
        <f t="shared" ref="AE5:AE9" si="1">Y5/T5-1</f>
        <v>0.140730593607306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10861</v>
      </c>
      <c r="U6" s="129">
        <v>11249</v>
      </c>
      <c r="V6" s="129">
        <v>11493</v>
      </c>
      <c r="W6" s="129">
        <v>12045</v>
      </c>
      <c r="X6" s="129">
        <v>12181</v>
      </c>
      <c r="Y6" s="129">
        <v>13093</v>
      </c>
      <c r="Z6" s="127"/>
      <c r="AA6" s="127" t="str">
        <f>TEXT(Y6,"###,###")</f>
        <v>13,093</v>
      </c>
      <c r="AB6" s="127"/>
      <c r="AC6" s="127">
        <f t="shared" si="0"/>
        <v>7.4870700270913693E-2</v>
      </c>
      <c r="AD6" s="127"/>
      <c r="AE6" s="127">
        <f t="shared" si="1"/>
        <v>0.20550593867967959</v>
      </c>
      <c r="AF6" s="127"/>
    </row>
    <row r="7" spans="1:32" ht="16.5" customHeight="1" thickBot="1" x14ac:dyDescent="0.3">
      <c r="A7" s="46" t="str">
        <f>"QUICK STATS for "&amp;'Table 8.66'!Y2&amp;"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15324</v>
      </c>
      <c r="U7" s="129">
        <v>15685</v>
      </c>
      <c r="V7" s="129">
        <v>15922</v>
      </c>
      <c r="W7" s="129">
        <v>16348</v>
      </c>
      <c r="X7" s="129">
        <v>16707</v>
      </c>
      <c r="Y7" s="129">
        <v>17539</v>
      </c>
      <c r="Z7" s="127"/>
      <c r="AA7" s="127" t="str">
        <f>TEXT(Y7,"###,###")</f>
        <v>17,539</v>
      </c>
      <c r="AB7" s="127"/>
      <c r="AC7" s="127">
        <f t="shared" si="0"/>
        <v>4.9799485245705322E-2</v>
      </c>
      <c r="AD7" s="127"/>
      <c r="AE7" s="127">
        <f t="shared" si="1"/>
        <v>0.14454450535108321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25,584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8.66'!AA7</f>
        <v>17,539</v>
      </c>
      <c r="P8" s="51"/>
      <c r="S8" s="127" t="s">
        <v>96</v>
      </c>
      <c r="T8" s="127">
        <v>32432.59</v>
      </c>
      <c r="U8" s="127">
        <v>32501.22</v>
      </c>
      <c r="V8" s="127">
        <v>32709.72</v>
      </c>
      <c r="W8" s="127">
        <v>34394</v>
      </c>
      <c r="X8" s="127">
        <v>36683</v>
      </c>
      <c r="Y8" s="127">
        <v>36410</v>
      </c>
      <c r="Z8" s="127"/>
      <c r="AA8" s="127" t="str">
        <f>TEXT(Y8,"$###,###")</f>
        <v>$36,410</v>
      </c>
      <c r="AB8" s="127"/>
      <c r="AC8" s="127">
        <f t="shared" si="0"/>
        <v>-7.442139410626214E-3</v>
      </c>
      <c r="AD8" s="127"/>
      <c r="AE8" s="127">
        <f t="shared" si="1"/>
        <v>0.12263621252573409</v>
      </c>
      <c r="AF8" s="127"/>
    </row>
    <row r="9" spans="1:32" x14ac:dyDescent="0.25">
      <c r="A9" s="55" t="s">
        <v>17</v>
      </c>
      <c r="B9" s="56"/>
      <c r="C9" s="57"/>
      <c r="D9" s="58">
        <f>'Table 8.66'!AC104</f>
        <v>69.7975297060663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50.493186612691723</v>
      </c>
      <c r="P9" s="59" t="s">
        <v>97</v>
      </c>
      <c r="S9" s="127" t="s">
        <v>9</v>
      </c>
      <c r="T9" s="127">
        <v>742671383</v>
      </c>
      <c r="U9" s="127">
        <v>769236398</v>
      </c>
      <c r="V9" s="127">
        <v>804546811</v>
      </c>
      <c r="W9" s="127">
        <v>852047796</v>
      </c>
      <c r="X9" s="127">
        <v>905580270</v>
      </c>
      <c r="Y9" s="127">
        <v>982294614</v>
      </c>
      <c r="Z9" s="127"/>
      <c r="AA9" s="127" t="str">
        <f>TEXT(Y9/1000000,"$#,###.0")&amp;" mil"</f>
        <v>$982.3 mil</v>
      </c>
      <c r="AB9" s="127"/>
      <c r="AC9" s="127">
        <f t="shared" si="0"/>
        <v>8.4712914516125615E-2</v>
      </c>
      <c r="AD9" s="127"/>
      <c r="AE9" s="127">
        <f t="shared" si="1"/>
        <v>0.32265041643593251</v>
      </c>
      <c r="AF9" s="127"/>
    </row>
    <row r="10" spans="1:32" x14ac:dyDescent="0.25">
      <c r="A10" s="55" t="s">
        <v>20</v>
      </c>
      <c r="B10" s="56"/>
      <c r="C10" s="57"/>
      <c r="D10" s="58">
        <f>'Table 8.66'!AC105</f>
        <v>20.505003126954346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49.506813387308284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88.460003420947601</v>
      </c>
      <c r="P11" s="59" t="s">
        <v>97</v>
      </c>
      <c r="S11" s="127" t="s">
        <v>32</v>
      </c>
      <c r="T11" s="129">
        <v>18331</v>
      </c>
      <c r="U11" s="129">
        <v>18965</v>
      </c>
      <c r="V11" s="129">
        <v>19327</v>
      </c>
      <c r="W11" s="129">
        <v>20099</v>
      </c>
      <c r="X11" s="129">
        <v>20226</v>
      </c>
      <c r="Y11" s="129">
        <v>21764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8.66'!AC108</f>
        <v>19.133051907442152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21.780033069160158</v>
      </c>
      <c r="P12" s="59" t="s">
        <v>97</v>
      </c>
      <c r="S12" s="127" t="s">
        <v>33</v>
      </c>
      <c r="T12" s="129">
        <v>3481</v>
      </c>
      <c r="U12" s="129">
        <v>3464</v>
      </c>
      <c r="V12" s="129">
        <v>3560</v>
      </c>
      <c r="W12" s="129">
        <v>3660</v>
      </c>
      <c r="X12" s="129">
        <v>3724</v>
      </c>
      <c r="Y12" s="129">
        <v>3820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8.66'!AC109</f>
        <v>15.048467792370232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8.66'!AA118</f>
        <v>42.8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8.66'!AC110</f>
        <v>20.58317698561601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17.908660699013627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8.66'!AC111</f>
        <v>35.537836147592245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82.091339300986377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570</v>
      </c>
      <c r="Z15" s="127"/>
      <c r="AA15" s="130">
        <f t="shared" ref="AA15:AA34" si="2">IF(Y15="np",0,Y15/$Y$34)</f>
        <v>2.2279549718574109E-2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54</v>
      </c>
      <c r="Z16" s="127"/>
      <c r="AA16" s="130">
        <f t="shared" si="2"/>
        <v>2.1106941838649157E-3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1019</v>
      </c>
      <c r="Z17" s="127"/>
      <c r="AA17" s="130">
        <f t="shared" si="2"/>
        <v>3.982958098811757E-2</v>
      </c>
      <c r="AB17" s="127"/>
      <c r="AC17" s="127"/>
      <c r="AD17" s="127"/>
      <c r="AE17" s="127"/>
      <c r="AF17" s="127"/>
    </row>
    <row r="18" spans="1:32" x14ac:dyDescent="0.25">
      <c r="A18" s="85" t="str">
        <f>'Table 8.66'!$S$1&amp;" ("&amp;'Table 8.66'!$T$2&amp;" to "&amp;'Table 8.66'!$Y$2&amp;")"</f>
        <v>Surf Coast (2011-12 to 2016-17)</v>
      </c>
      <c r="B18" s="85"/>
      <c r="C18" s="85"/>
      <c r="D18" s="85"/>
      <c r="E18" s="85"/>
      <c r="F18" s="85"/>
      <c r="G18" s="85" t="str">
        <f>'Table 8.66'!$S$1&amp;" ("&amp;'Table 8.66'!$T$2&amp;" to "&amp;'Table 8.66'!$Y$2&amp;")"</f>
        <v>Surf Coast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164</v>
      </c>
      <c r="Z18" s="127"/>
      <c r="AA18" s="130">
        <f t="shared" si="2"/>
        <v>6.41025641025641E-3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2110</v>
      </c>
      <c r="Z19" s="127"/>
      <c r="AA19" s="130">
        <f t="shared" si="2"/>
        <v>8.2473420888055038E-2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1026</v>
      </c>
      <c r="Z20" s="127"/>
      <c r="AA20" s="130">
        <f t="shared" si="2"/>
        <v>4.0103189493433396E-2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2160</v>
      </c>
      <c r="Z21" s="127"/>
      <c r="AA21" s="130">
        <f t="shared" si="2"/>
        <v>8.4427767354596617E-2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2208</v>
      </c>
      <c r="Z22" s="127"/>
      <c r="AA22" s="130">
        <f t="shared" si="2"/>
        <v>8.6303939962476553E-2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563</v>
      </c>
      <c r="Z23" s="127"/>
      <c r="AA23" s="130">
        <f t="shared" si="2"/>
        <v>2.2005941213258287E-2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277</v>
      </c>
      <c r="Z24" s="127"/>
      <c r="AA24" s="130">
        <f t="shared" si="2"/>
        <v>1.0827079424640401E-2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861</v>
      </c>
      <c r="Z25" s="127"/>
      <c r="AA25" s="130">
        <f t="shared" si="2"/>
        <v>3.3653846153846152E-2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581</v>
      </c>
      <c r="Z26" s="127"/>
      <c r="AA26" s="130">
        <f t="shared" si="2"/>
        <v>2.2709505941213258E-2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1673</v>
      </c>
      <c r="Z27" s="127"/>
      <c r="AA27" s="130">
        <f t="shared" si="2"/>
        <v>6.5392432770481554E-2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1357</v>
      </c>
      <c r="Z28" s="127"/>
      <c r="AA28" s="130">
        <f t="shared" si="2"/>
        <v>5.3040963101938711E-2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1392</v>
      </c>
      <c r="Z29" s="127"/>
      <c r="AA29" s="130">
        <f t="shared" si="2"/>
        <v>5.4409005628517824E-2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2750</v>
      </c>
      <c r="Z30" s="127"/>
      <c r="AA30" s="130">
        <f t="shared" si="2"/>
        <v>0.10748905565978736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8.66'!Y2&amp;")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2914</v>
      </c>
      <c r="Z31" s="127"/>
      <c r="AA31" s="130">
        <f t="shared" si="2"/>
        <v>0.11389931207004378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575</v>
      </c>
      <c r="Z32" s="127"/>
      <c r="AA32" s="130">
        <f t="shared" si="2"/>
        <v>2.2474984365228268E-2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734</v>
      </c>
      <c r="Z33" s="127"/>
      <c r="AA33" s="130">
        <f t="shared" si="2"/>
        <v>2.8689806128830517E-2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25584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12913</v>
      </c>
      <c r="U37" s="127">
        <v>13014</v>
      </c>
      <c r="V37" s="127">
        <v>13234</v>
      </c>
      <c r="W37" s="127">
        <v>13516</v>
      </c>
      <c r="X37" s="127">
        <v>13996</v>
      </c>
      <c r="Y37" s="127">
        <v>14398</v>
      </c>
      <c r="Z37" s="127"/>
      <c r="AA37" s="127" t="str">
        <f>TEXT(Y37,"###,###")</f>
        <v>14,398</v>
      </c>
      <c r="AB37" s="127"/>
      <c r="AC37" s="127">
        <f>Y37/X37-1</f>
        <v>2.8722492140611511E-2</v>
      </c>
      <c r="AD37" s="127"/>
      <c r="AE37" s="127">
        <f>Y37/T37-1</f>
        <v>0.11500038720669092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2413</v>
      </c>
      <c r="U38" s="127">
        <v>2670</v>
      </c>
      <c r="V38" s="127">
        <v>2686</v>
      </c>
      <c r="W38" s="127">
        <v>2830</v>
      </c>
      <c r="X38" s="127">
        <v>2713</v>
      </c>
      <c r="Y38" s="127">
        <v>3141</v>
      </c>
      <c r="Z38" s="127"/>
      <c r="AA38" s="127" t="str">
        <f>TEXT(Y38,"###,###")</f>
        <v>3,141</v>
      </c>
      <c r="AB38" s="127"/>
      <c r="AC38" s="127">
        <f>Y38/X38-1</f>
        <v>0.15775893844452638</v>
      </c>
      <c r="AD38" s="127"/>
      <c r="AE38" s="127">
        <f>Y38/T38-1</f>
        <v>0.301699129714049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15326</v>
      </c>
      <c r="U40" s="127">
        <v>15684</v>
      </c>
      <c r="V40" s="127">
        <v>15920</v>
      </c>
      <c r="W40" s="127">
        <v>16346</v>
      </c>
      <c r="X40" s="127">
        <v>16709</v>
      </c>
      <c r="Y40" s="127">
        <v>17539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82.091339300986377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17.908660699013627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11</v>
      </c>
      <c r="Y44" s="129">
        <v>10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232</v>
      </c>
      <c r="Y45" s="129">
        <v>279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693</v>
      </c>
      <c r="Y46" s="129">
        <v>727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993</v>
      </c>
      <c r="Y47" s="129">
        <v>1049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1075</v>
      </c>
      <c r="Y48" s="129">
        <v>1126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8.66'!S1&amp;" ("&amp;'Table 8.66'!Y2&amp;") *"</f>
        <v>Number of jobs by age and sex of job holders in Surf Coast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1119</v>
      </c>
      <c r="Y49" s="129">
        <v>1239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1268</v>
      </c>
      <c r="Y50" s="129">
        <v>1305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1309</v>
      </c>
      <c r="Y51" s="129">
        <v>1337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1193</v>
      </c>
      <c r="Y52" s="129">
        <v>1297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1068</v>
      </c>
      <c r="Y53" s="129">
        <v>1132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1139</v>
      </c>
      <c r="Y54" s="129">
        <v>1189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855</v>
      </c>
      <c r="Y55" s="129">
        <v>894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503</v>
      </c>
      <c r="Y56" s="129">
        <v>548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192</v>
      </c>
      <c r="Y57" s="129">
        <v>232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66</v>
      </c>
      <c r="Y58" s="129">
        <v>74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39</v>
      </c>
      <c r="Y59" s="129">
        <v>39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18</v>
      </c>
      <c r="Y60" s="129">
        <v>17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11766</v>
      </c>
      <c r="Y61" s="129">
        <v>12491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6</v>
      </c>
      <c r="Y63" s="129">
        <v>6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8.66'!S1&amp;" ("&amp;'Table 8.66'!Y2&amp;") *"</f>
        <v>Number of employed persons per occupation of main job by sex in Surf Coast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249</v>
      </c>
      <c r="Y64" s="129">
        <v>278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664</v>
      </c>
      <c r="Y65" s="129">
        <v>749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1008</v>
      </c>
      <c r="Y66" s="129">
        <v>1096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1215</v>
      </c>
      <c r="Y67" s="129">
        <v>1316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1321</v>
      </c>
      <c r="Y68" s="129">
        <v>1371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1245</v>
      </c>
      <c r="Y69" s="129">
        <v>1377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1405</v>
      </c>
      <c r="Y70" s="129">
        <v>1442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1351</v>
      </c>
      <c r="Y71" s="129">
        <v>1519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1203</v>
      </c>
      <c r="Y72" s="129">
        <v>1229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1173</v>
      </c>
      <c r="Y73" s="129">
        <v>1208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741</v>
      </c>
      <c r="Y74" s="129">
        <v>837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388</v>
      </c>
      <c r="Y75" s="129">
        <v>408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101</v>
      </c>
      <c r="Y76" s="129">
        <v>142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50</v>
      </c>
      <c r="Y77" s="129">
        <v>50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35</v>
      </c>
      <c r="Y78" s="129">
        <v>29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31</v>
      </c>
      <c r="Y79" s="129">
        <v>37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12181</v>
      </c>
      <c r="Y80" s="129">
        <v>13093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8.66'!S1</f>
        <v>Surf Coast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1174</v>
      </c>
      <c r="Y83" s="129">
        <v>1298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1395</v>
      </c>
      <c r="Y84" s="129">
        <v>1476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8.66'!AA4</f>
        <v>25,584</v>
      </c>
      <c r="D85" s="99">
        <f>'Table 8.66'!AC4</f>
        <v>6.8359293439679281E-2</v>
      </c>
      <c r="E85" s="100">
        <f>'Table 8.66'!AC4</f>
        <v>6.8359293439679281E-2</v>
      </c>
      <c r="F85" s="99">
        <f>'Table 8.66'!AE4</f>
        <v>0.1729861079271926</v>
      </c>
      <c r="G85" s="100">
        <f>'Table 8.66'!AE4</f>
        <v>0.1729861079271926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1402</v>
      </c>
      <c r="Y85" s="129">
        <v>1457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8.66'!AA5</f>
        <v>12,491</v>
      </c>
      <c r="D86" s="99">
        <f>'Table 8.66'!AC5</f>
        <v>6.1618221995580535E-2</v>
      </c>
      <c r="E86" s="100">
        <f>'Table 8.66'!AC5</f>
        <v>6.1618221995580535E-2</v>
      </c>
      <c r="F86" s="99">
        <f>'Table 8.66'!AE5</f>
        <v>0.140730593607306</v>
      </c>
      <c r="G86" s="100">
        <f>'Table 8.66'!AE5</f>
        <v>0.140730593607306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564</v>
      </c>
      <c r="Y86" s="129">
        <v>641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8.66'!AA6</f>
        <v>13,093</v>
      </c>
      <c r="D87" s="99">
        <f>'Table 8.66'!AC6</f>
        <v>7.4870700270913693E-2</v>
      </c>
      <c r="E87" s="100">
        <f>'Table 8.66'!AC6</f>
        <v>7.4870700270913693E-2</v>
      </c>
      <c r="F87" s="99">
        <f>'Table 8.66'!AE6</f>
        <v>0.20550593867967959</v>
      </c>
      <c r="G87" s="100">
        <f>'Table 8.66'!AE6</f>
        <v>0.20550593867967959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333</v>
      </c>
      <c r="Y87" s="129">
        <v>363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8.66'!AA7</f>
        <v>17,539</v>
      </c>
      <c r="D88" s="99">
        <f>'Table 8.66'!AC7</f>
        <v>4.9799485245705322E-2</v>
      </c>
      <c r="E88" s="100">
        <f>'Table 8.66'!AC7</f>
        <v>4.9799485245705322E-2</v>
      </c>
      <c r="F88" s="99">
        <f>'Table 8.66'!AE7</f>
        <v>0.14454450535108321</v>
      </c>
      <c r="G88" s="100">
        <f>'Table 8.66'!AE7</f>
        <v>0.14454450535108321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414</v>
      </c>
      <c r="Y88" s="129">
        <v>430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8.66'!AA37</f>
        <v>14,398</v>
      </c>
      <c r="D89" s="99">
        <f>'Table 8.66'!AC37</f>
        <v>2.8722492140611511E-2</v>
      </c>
      <c r="E89" s="100">
        <f>'Table 8.66'!AC37</f>
        <v>2.8722492140611511E-2</v>
      </c>
      <c r="F89" s="99">
        <f>'Table 8.66'!AE37</f>
        <v>0.11500038720669092</v>
      </c>
      <c r="G89" s="100">
        <f>'Table 8.66'!AE37</f>
        <v>0.11500038720669092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372</v>
      </c>
      <c r="Y89" s="129">
        <v>369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8.66'!AA38</f>
        <v>3,141</v>
      </c>
      <c r="D90" s="99">
        <f>'Table 8.66'!AC38</f>
        <v>0.15775893844452638</v>
      </c>
      <c r="E90" s="100">
        <f>'Table 8.66'!AC38</f>
        <v>0.15775893844452638</v>
      </c>
      <c r="F90" s="99">
        <f>'Table 8.66'!AE38</f>
        <v>0.301699129714049</v>
      </c>
      <c r="G90" s="100">
        <f>'Table 8.66'!AE38</f>
        <v>0.301699129714049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618</v>
      </c>
      <c r="Y90" s="129">
        <v>653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8.66'!AA114</f>
        <v>1,248</v>
      </c>
      <c r="D91" s="99">
        <f>'Table 8.66'!AC114</f>
        <v>0.14495412844036704</v>
      </c>
      <c r="E91" s="100">
        <f>'Table 8.66'!AC114</f>
        <v>0.14495412844036704</v>
      </c>
      <c r="F91" s="99">
        <f>'Table 8.66'!AE114</f>
        <v>0.25175526579739227</v>
      </c>
      <c r="G91" s="100">
        <f>'Table 8.66'!AE114</f>
        <v>0.25175526579739227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8453</v>
      </c>
      <c r="Y91" s="129">
        <v>8856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8.66'!AA115</f>
        <v>1,893</v>
      </c>
      <c r="D92" s="99">
        <f>'Table 8.66'!AC115</f>
        <v>0.1706864564007422</v>
      </c>
      <c r="E92" s="100">
        <f>'Table 8.66'!AC115</f>
        <v>0.1706864564007422</v>
      </c>
      <c r="F92" s="99">
        <f>'Table 8.66'!AE115</f>
        <v>0.33970276008492561</v>
      </c>
      <c r="G92" s="100">
        <f>'Table 8.66'!AE115</f>
        <v>0.33970276008492561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8.66'!AA8</f>
        <v>$36,410</v>
      </c>
      <c r="D93" s="99">
        <f>'Table 8.66'!AC8</f>
        <v>-7.442139410626214E-3</v>
      </c>
      <c r="E93" s="100">
        <f>'Table 8.66'!AC8</f>
        <v>-7.442139410626214E-3</v>
      </c>
      <c r="F93" s="99">
        <f>'Table 8.66'!AE8</f>
        <v>0.12263621252573409</v>
      </c>
      <c r="G93" s="100">
        <f>'Table 8.66'!AE8</f>
        <v>0.12263621252573409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742</v>
      </c>
      <c r="Y93" s="129">
        <v>802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8.66'!AA9</f>
        <v>$982.3 mil</v>
      </c>
      <c r="D94" s="99">
        <f>'Table 8.66'!AC9</f>
        <v>8.4712914516125615E-2</v>
      </c>
      <c r="E94" s="100">
        <f>'Table 8.66'!AC9</f>
        <v>8.4712914516125615E-2</v>
      </c>
      <c r="F94" s="99">
        <f>'Table 8.66'!AE9</f>
        <v>0.32265041643593251</v>
      </c>
      <c r="G94" s="100">
        <f>'Table 8.66'!AE9</f>
        <v>0.32265041643593251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2155</v>
      </c>
      <c r="Y94" s="129">
        <v>2306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222</v>
      </c>
      <c r="Y95" s="129">
        <v>237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1009</v>
      </c>
      <c r="Y96" s="129">
        <v>1074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1369</v>
      </c>
      <c r="Y97" s="129">
        <v>1463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799</v>
      </c>
      <c r="Y98" s="129">
        <v>833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26</v>
      </c>
      <c r="Y99" s="129">
        <v>38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255</v>
      </c>
      <c r="Y100" s="129">
        <v>263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8254</v>
      </c>
      <c r="Y101" s="129">
        <v>8683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15784</v>
      </c>
      <c r="Y104" s="127">
        <v>17857</v>
      </c>
      <c r="Z104" s="127"/>
      <c r="AA104" s="127" t="str">
        <f>TEXT(Y104,"###,###")</f>
        <v>17,857</v>
      </c>
      <c r="AB104" s="127"/>
      <c r="AC104" s="127">
        <f>Y104/($Y$4)*100</f>
        <v>69.7975297060663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5160</v>
      </c>
      <c r="Y105" s="127">
        <v>5246</v>
      </c>
      <c r="Z105" s="127"/>
      <c r="AA105" s="127" t="str">
        <f>TEXT(Y105,"###,###")</f>
        <v>5,246</v>
      </c>
      <c r="AB105" s="127"/>
      <c r="AC105" s="127">
        <f>Y105/($Y$4)*100</f>
        <v>20.505003126954346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20944</v>
      </c>
      <c r="Y106" s="127">
        <v>23103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4127</v>
      </c>
      <c r="Y108" s="127">
        <v>4895</v>
      </c>
      <c r="Z108" s="127"/>
      <c r="AA108" s="127" t="str">
        <f>TEXT(Y108,"###,###")</f>
        <v>4,895</v>
      </c>
      <c r="AB108" s="127"/>
      <c r="AC108" s="127">
        <f>Y108/($Y$4)*100</f>
        <v>19.133051907442152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3474</v>
      </c>
      <c r="Y109" s="127">
        <v>3850</v>
      </c>
      <c r="Z109" s="127"/>
      <c r="AA109" s="127" t="str">
        <f>TEXT(Y109,"###,###")</f>
        <v>3,850</v>
      </c>
      <c r="AB109" s="127"/>
      <c r="AC109" s="127">
        <f t="shared" ref="AC109:AC111" si="3">Y109/($Y$4)*100</f>
        <v>15.048467792370232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4791</v>
      </c>
      <c r="Y110" s="127">
        <v>5266</v>
      </c>
      <c r="Z110" s="127"/>
      <c r="AA110" s="127" t="str">
        <f>TEXT(Y110,"###,###")</f>
        <v>5,266</v>
      </c>
      <c r="AB110" s="127"/>
      <c r="AC110" s="127">
        <f t="shared" si="3"/>
        <v>20.58317698561601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8544</v>
      </c>
      <c r="Y111" s="127">
        <v>9092</v>
      </c>
      <c r="Z111" s="127"/>
      <c r="AA111" s="127" t="str">
        <f>TEXT(Y111,"###,###")</f>
        <v>9,092</v>
      </c>
      <c r="AB111" s="127"/>
      <c r="AC111" s="127">
        <f t="shared" si="3"/>
        <v>35.537836147592245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23947</v>
      </c>
      <c r="Y112" s="127">
        <v>25584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997</v>
      </c>
      <c r="U114" s="127">
        <v>1090</v>
      </c>
      <c r="V114" s="127">
        <v>1097</v>
      </c>
      <c r="W114" s="127">
        <v>1160</v>
      </c>
      <c r="X114" s="127">
        <v>1090</v>
      </c>
      <c r="Y114" s="127">
        <v>1248</v>
      </c>
      <c r="Z114" s="127"/>
      <c r="AA114" s="127" t="str">
        <f>TEXT(Y114,"###,###")</f>
        <v>1,248</v>
      </c>
      <c r="AB114" s="127"/>
      <c r="AC114" s="127">
        <f>Y114/X114-1</f>
        <v>0.14495412844036704</v>
      </c>
      <c r="AD114" s="127"/>
      <c r="AE114" s="127">
        <f>Y114/T114-1</f>
        <v>0.25175526579739227</v>
      </c>
      <c r="AF114" s="127"/>
    </row>
    <row r="115" spans="19:32" x14ac:dyDescent="0.25">
      <c r="S115" s="127" t="s">
        <v>104</v>
      </c>
      <c r="T115" s="127">
        <v>1413</v>
      </c>
      <c r="U115" s="127">
        <v>1578</v>
      </c>
      <c r="V115" s="127">
        <v>1597</v>
      </c>
      <c r="W115" s="127">
        <v>1672</v>
      </c>
      <c r="X115" s="127">
        <v>1617</v>
      </c>
      <c r="Y115" s="127">
        <v>1893</v>
      </c>
      <c r="Z115" s="127"/>
      <c r="AA115" s="127" t="str">
        <f>TEXT(Y115,"###,###")</f>
        <v>1,893</v>
      </c>
      <c r="AB115" s="127"/>
      <c r="AC115" s="127">
        <f>Y115/X115-1</f>
        <v>0.1706864564007422</v>
      </c>
      <c r="AD115" s="127"/>
      <c r="AE115" s="127">
        <f>Y115/T115-1</f>
        <v>0.33970276008492561</v>
      </c>
      <c r="AF115" s="127"/>
    </row>
    <row r="116" spans="19:32" x14ac:dyDescent="0.25">
      <c r="S116" s="127" t="s">
        <v>56</v>
      </c>
      <c r="T116" s="127">
        <v>2410</v>
      </c>
      <c r="U116" s="127">
        <v>2668</v>
      </c>
      <c r="V116" s="127">
        <v>2694</v>
      </c>
      <c r="W116" s="127">
        <v>2832</v>
      </c>
      <c r="X116" s="127">
        <v>2707</v>
      </c>
      <c r="Y116" s="127">
        <v>3141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39.25</v>
      </c>
      <c r="V118" s="127">
        <v>44.54</v>
      </c>
      <c r="W118" s="127">
        <v>40.65</v>
      </c>
      <c r="X118" s="127">
        <v>41.82</v>
      </c>
      <c r="Y118" s="127">
        <v>42.8</v>
      </c>
      <c r="Z118" s="127"/>
      <c r="AA118" s="127" t="str">
        <f>TEXT(Y118,"##.0")</f>
        <v>42.8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12220</v>
      </c>
      <c r="V120" s="127">
        <v>12360</v>
      </c>
      <c r="W120" s="127">
        <v>12685</v>
      </c>
      <c r="X120" s="127">
        <v>12986</v>
      </c>
      <c r="Y120" s="127">
        <v>13719</v>
      </c>
      <c r="Z120" s="127"/>
      <c r="AA120" s="127" t="str">
        <f>TEXT(Y120,"###,###")</f>
        <v>13,719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1965</v>
      </c>
      <c r="V121" s="127">
        <v>1945</v>
      </c>
      <c r="W121" s="127">
        <v>1984</v>
      </c>
      <c r="X121" s="127">
        <v>1979</v>
      </c>
      <c r="Y121" s="127">
        <v>2024</v>
      </c>
      <c r="Z121" s="127"/>
      <c r="AA121" s="127" t="str">
        <f t="shared" ref="AA121:AA128" si="4">TEXT(Y121,"###,###")</f>
        <v>2,024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1498</v>
      </c>
      <c r="V122" s="127">
        <v>1612</v>
      </c>
      <c r="W122" s="127">
        <v>1676</v>
      </c>
      <c r="X122" s="127">
        <v>1740</v>
      </c>
      <c r="Y122" s="127">
        <v>1796</v>
      </c>
      <c r="Z122" s="127"/>
      <c r="AA122" s="127" t="str">
        <f t="shared" si="4"/>
        <v>1,796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13718</v>
      </c>
      <c r="V124" s="127">
        <v>13972</v>
      </c>
      <c r="W124" s="127">
        <v>14361</v>
      </c>
      <c r="X124" s="127">
        <v>14726</v>
      </c>
      <c r="Y124" s="127">
        <v>15515</v>
      </c>
      <c r="Z124" s="127"/>
      <c r="AA124" s="127" t="str">
        <f t="shared" si="4"/>
        <v>15,515</v>
      </c>
      <c r="AB124" s="127"/>
      <c r="AC124" s="127">
        <f>Y124/$Y$7*100</f>
        <v>88.460003420947601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3463</v>
      </c>
      <c r="V125" s="127">
        <v>3557</v>
      </c>
      <c r="W125" s="127">
        <v>3660</v>
      </c>
      <c r="X125" s="127">
        <v>3719</v>
      </c>
      <c r="Y125" s="127">
        <v>3820</v>
      </c>
      <c r="Z125" s="127"/>
      <c r="AA125" s="127" t="str">
        <f t="shared" si="4"/>
        <v>3,820</v>
      </c>
      <c r="AB125" s="127"/>
      <c r="AC125" s="127">
        <f>Y125/$Y$7*100</f>
        <v>21.780033069160158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8080</v>
      </c>
      <c r="V127" s="127">
        <v>8213</v>
      </c>
      <c r="W127" s="127">
        <v>8314</v>
      </c>
      <c r="X127" s="127">
        <v>8451</v>
      </c>
      <c r="Y127" s="127">
        <v>8856</v>
      </c>
      <c r="Z127" s="127"/>
      <c r="AA127" s="127" t="str">
        <f t="shared" si="4"/>
        <v>8,856</v>
      </c>
      <c r="AB127" s="127"/>
      <c r="AC127" s="127">
        <f>Y127/$Y$7*100</f>
        <v>50.493186612691723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7603</v>
      </c>
      <c r="V128" s="127">
        <v>7705</v>
      </c>
      <c r="W128" s="127">
        <v>8033</v>
      </c>
      <c r="X128" s="127">
        <v>8252</v>
      </c>
      <c r="Y128" s="127">
        <v>8683</v>
      </c>
      <c r="Z128" s="127"/>
      <c r="AA128" s="127" t="str">
        <f t="shared" si="4"/>
        <v>8,683</v>
      </c>
      <c r="AB128" s="127"/>
      <c r="AC128" s="127">
        <f>Y128/$Y$7*100</f>
        <v>49.506813387308284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0B8AD2A8-C3FC-4F82-B6FC-0C98FB2EA83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22612AA5-C383-4E42-899E-9B5A07AD1E1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F5441DE2-A1E1-44A4-B82B-1191B14E28A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AC6E4109-A1E3-4E7F-B68F-8CA8D3DBCD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Swan Hill</v>
      </c>
      <c r="T1" s="127"/>
      <c r="U1" s="127"/>
      <c r="V1" s="127"/>
      <c r="W1" s="127"/>
      <c r="X1" s="127"/>
      <c r="Y1" s="127" t="str">
        <f>Y3</f>
        <v>8.67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177</v>
      </c>
      <c r="V3" s="127"/>
      <c r="W3" s="127"/>
      <c r="X3" s="127"/>
      <c r="Y3" s="127" t="s">
        <v>277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8.67'!$Y$3&amp;" "&amp;'Table 8.67'!$U$3&amp;", "&amp;'State data for spotlight'!$C$3&amp;", "&amp;'Table 8.67'!$Y$2</f>
        <v>Table 8.67 Swan Hill,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15313</v>
      </c>
      <c r="U4" s="129">
        <v>15098</v>
      </c>
      <c r="V4" s="129">
        <v>15229</v>
      </c>
      <c r="W4" s="129">
        <v>15387</v>
      </c>
      <c r="X4" s="129">
        <v>15142</v>
      </c>
      <c r="Y4" s="129">
        <v>16396</v>
      </c>
      <c r="Z4" s="127"/>
      <c r="AA4" s="127" t="str">
        <f>TEXT(Y4,"###,###")</f>
        <v>16,396</v>
      </c>
      <c r="AB4" s="127"/>
      <c r="AC4" s="127">
        <f t="shared" ref="AC4:AC9" si="0">Y4/X4-1</f>
        <v>8.281600845330872E-2</v>
      </c>
      <c r="AD4" s="127"/>
      <c r="AE4" s="127">
        <f>Y4/T4-1</f>
        <v>7.0724221249918395E-2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8200</v>
      </c>
      <c r="U5" s="129">
        <v>8146</v>
      </c>
      <c r="V5" s="129">
        <v>8171</v>
      </c>
      <c r="W5" s="129">
        <v>8291</v>
      </c>
      <c r="X5" s="129">
        <v>8042</v>
      </c>
      <c r="Y5" s="129">
        <v>8545</v>
      </c>
      <c r="Z5" s="127"/>
      <c r="AA5" s="127" t="str">
        <f>TEXT(Y5,"###,###")</f>
        <v>8,545</v>
      </c>
      <c r="AB5" s="127"/>
      <c r="AC5" s="127">
        <f t="shared" si="0"/>
        <v>6.2546630191494756E-2</v>
      </c>
      <c r="AD5" s="127"/>
      <c r="AE5" s="127">
        <f t="shared" ref="AE5:AE9" si="1">Y5/T5-1</f>
        <v>4.2073170731707243E-2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7109</v>
      </c>
      <c r="U6" s="129">
        <v>6950</v>
      </c>
      <c r="V6" s="129">
        <v>7060</v>
      </c>
      <c r="W6" s="129">
        <v>7098</v>
      </c>
      <c r="X6" s="129">
        <v>7099</v>
      </c>
      <c r="Y6" s="129">
        <v>7851</v>
      </c>
      <c r="Z6" s="127"/>
      <c r="AA6" s="127" t="str">
        <f>TEXT(Y6,"###,###")</f>
        <v>7,851</v>
      </c>
      <c r="AB6" s="127"/>
      <c r="AC6" s="127">
        <f t="shared" si="0"/>
        <v>0.10593041273418802</v>
      </c>
      <c r="AD6" s="127"/>
      <c r="AE6" s="127">
        <f t="shared" si="1"/>
        <v>0.10437473624982418</v>
      </c>
      <c r="AF6" s="127"/>
    </row>
    <row r="7" spans="1:32" ht="16.5" customHeight="1" thickBot="1" x14ac:dyDescent="0.3">
      <c r="A7" s="46" t="str">
        <f>"QUICK STATS for "&amp;'Table 8.67'!Y2&amp;"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10641</v>
      </c>
      <c r="U7" s="129">
        <v>10636</v>
      </c>
      <c r="V7" s="129">
        <v>10718</v>
      </c>
      <c r="W7" s="129">
        <v>10818</v>
      </c>
      <c r="X7" s="129">
        <v>10769</v>
      </c>
      <c r="Y7" s="129">
        <v>11428</v>
      </c>
      <c r="Z7" s="127"/>
      <c r="AA7" s="127" t="str">
        <f>TEXT(Y7,"###,###")</f>
        <v>11,428</v>
      </c>
      <c r="AB7" s="127"/>
      <c r="AC7" s="127">
        <f t="shared" si="0"/>
        <v>6.1194168446466746E-2</v>
      </c>
      <c r="AD7" s="127"/>
      <c r="AE7" s="127">
        <f t="shared" si="1"/>
        <v>7.3959214359552661E-2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16,396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8.67'!AA7</f>
        <v>11,428</v>
      </c>
      <c r="P8" s="51"/>
      <c r="S8" s="127" t="s">
        <v>96</v>
      </c>
      <c r="T8" s="127">
        <v>28447.53</v>
      </c>
      <c r="U8" s="127">
        <v>29598.57</v>
      </c>
      <c r="V8" s="127">
        <v>30438</v>
      </c>
      <c r="W8" s="127">
        <v>32639.5</v>
      </c>
      <c r="X8" s="127">
        <v>33273</v>
      </c>
      <c r="Y8" s="127">
        <v>33094</v>
      </c>
      <c r="Z8" s="127"/>
      <c r="AA8" s="127" t="str">
        <f>TEXT(Y8,"$###,###")</f>
        <v>$33,094</v>
      </c>
      <c r="AB8" s="127"/>
      <c r="AC8" s="127">
        <f t="shared" si="0"/>
        <v>-5.379737324557432E-3</v>
      </c>
      <c r="AD8" s="127"/>
      <c r="AE8" s="127">
        <f t="shared" si="1"/>
        <v>0.16333474294604855</v>
      </c>
      <c r="AF8" s="127"/>
    </row>
    <row r="9" spans="1:32" x14ac:dyDescent="0.25">
      <c r="A9" s="55" t="s">
        <v>17</v>
      </c>
      <c r="B9" s="56"/>
      <c r="C9" s="57"/>
      <c r="D9" s="58">
        <f>'Table 8.67'!AC104</f>
        <v>71.066113686264941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54.068953447672385</v>
      </c>
      <c r="P9" s="59" t="s">
        <v>97</v>
      </c>
      <c r="S9" s="127" t="s">
        <v>9</v>
      </c>
      <c r="T9" s="127">
        <v>391588381</v>
      </c>
      <c r="U9" s="127">
        <v>409604956</v>
      </c>
      <c r="V9" s="127">
        <v>421224466</v>
      </c>
      <c r="W9" s="127">
        <v>432208145</v>
      </c>
      <c r="X9" s="127">
        <v>445629369</v>
      </c>
      <c r="Y9" s="127">
        <v>503276876</v>
      </c>
      <c r="Z9" s="127"/>
      <c r="AA9" s="127" t="str">
        <f>TEXT(Y9/1000000,"$#,###.0")&amp;" mil"</f>
        <v>$503.3 mil</v>
      </c>
      <c r="AB9" s="127"/>
      <c r="AC9" s="127">
        <f t="shared" si="0"/>
        <v>0.12936200127330477</v>
      </c>
      <c r="AD9" s="127"/>
      <c r="AE9" s="127">
        <f t="shared" si="1"/>
        <v>0.28521912400664418</v>
      </c>
      <c r="AF9" s="127"/>
    </row>
    <row r="10" spans="1:32" x14ac:dyDescent="0.25">
      <c r="A10" s="55" t="s">
        <v>20</v>
      </c>
      <c r="B10" s="56"/>
      <c r="C10" s="57"/>
      <c r="D10" s="58">
        <f>'Table 8.67'!AC105</f>
        <v>16.192973896072214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45.931046552327615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87.775638781939094</v>
      </c>
      <c r="P11" s="59" t="s">
        <v>97</v>
      </c>
      <c r="S11" s="127" t="s">
        <v>32</v>
      </c>
      <c r="T11" s="129">
        <v>12935</v>
      </c>
      <c r="U11" s="129">
        <v>12725</v>
      </c>
      <c r="V11" s="129">
        <v>12860</v>
      </c>
      <c r="W11" s="129">
        <v>13035</v>
      </c>
      <c r="X11" s="129">
        <v>13009</v>
      </c>
      <c r="Y11" s="129">
        <v>14050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8.67'!AC108</f>
        <v>16.327152964137596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20.528526426321317</v>
      </c>
      <c r="P12" s="59" t="s">
        <v>97</v>
      </c>
      <c r="S12" s="127" t="s">
        <v>33</v>
      </c>
      <c r="T12" s="129">
        <v>2377</v>
      </c>
      <c r="U12" s="129">
        <v>2374</v>
      </c>
      <c r="V12" s="129">
        <v>2367</v>
      </c>
      <c r="W12" s="129">
        <v>2353</v>
      </c>
      <c r="X12" s="129">
        <v>2136</v>
      </c>
      <c r="Y12" s="129">
        <v>2346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8.67'!AC109</f>
        <v>18.022688460600147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8.67'!AA118</f>
        <v>41.0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8.67'!AC110</f>
        <v>26.335691632105391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17.273363668183407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8.67'!AC111</f>
        <v>26.573554525494025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82.726636331816593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2024</v>
      </c>
      <c r="Z15" s="127"/>
      <c r="AA15" s="130">
        <f t="shared" ref="AA15:AA34" si="2">IF(Y15="np",0,Y15/$Y$34)</f>
        <v>0.12344474262015126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38</v>
      </c>
      <c r="Z16" s="127"/>
      <c r="AA16" s="130">
        <f t="shared" si="2"/>
        <v>2.3176384484020493E-3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1162</v>
      </c>
      <c r="Z17" s="127"/>
      <c r="AA17" s="130">
        <f t="shared" si="2"/>
        <v>7.0870944132715302E-2</v>
      </c>
      <c r="AB17" s="127"/>
      <c r="AC17" s="127"/>
      <c r="AD17" s="127"/>
      <c r="AE17" s="127"/>
      <c r="AF17" s="127"/>
    </row>
    <row r="18" spans="1:32" x14ac:dyDescent="0.25">
      <c r="A18" s="85" t="str">
        <f>'Table 8.67'!$S$1&amp;" ("&amp;'Table 8.67'!$T$2&amp;" to "&amp;'Table 8.67'!$Y$2&amp;")"</f>
        <v>Swan Hill (2011-12 to 2016-17)</v>
      </c>
      <c r="B18" s="85"/>
      <c r="C18" s="85"/>
      <c r="D18" s="85"/>
      <c r="E18" s="85"/>
      <c r="F18" s="85"/>
      <c r="G18" s="85" t="str">
        <f>'Table 8.67'!$S$1&amp;" ("&amp;'Table 8.67'!$T$2&amp;" to "&amp;'Table 8.67'!$Y$2&amp;")"</f>
        <v>Swan Hill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81</v>
      </c>
      <c r="Z18" s="127"/>
      <c r="AA18" s="130">
        <f t="shared" si="2"/>
        <v>4.9402293242254208E-3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723</v>
      </c>
      <c r="Z19" s="127"/>
      <c r="AA19" s="130">
        <f t="shared" si="2"/>
        <v>4.4096121005123202E-2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614</v>
      </c>
      <c r="Z20" s="127"/>
      <c r="AA20" s="130">
        <f t="shared" si="2"/>
        <v>3.7448158087338375E-2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1406</v>
      </c>
      <c r="Z21" s="127"/>
      <c r="AA21" s="130">
        <f t="shared" si="2"/>
        <v>8.5752622590875821E-2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1151</v>
      </c>
      <c r="Z22" s="127"/>
      <c r="AA22" s="130">
        <f t="shared" si="2"/>
        <v>7.0200048792388392E-2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624</v>
      </c>
      <c r="Z23" s="127"/>
      <c r="AA23" s="130">
        <f t="shared" si="2"/>
        <v>3.8058062942181017E-2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92</v>
      </c>
      <c r="Z24" s="127"/>
      <c r="AA24" s="130">
        <f t="shared" si="2"/>
        <v>5.6111246645523302E-3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382</v>
      </c>
      <c r="Z25" s="127"/>
      <c r="AA25" s="130">
        <f t="shared" si="2"/>
        <v>2.329836545498902E-2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137</v>
      </c>
      <c r="Z26" s="127"/>
      <c r="AA26" s="130">
        <f t="shared" si="2"/>
        <v>8.3556965113442301E-3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507</v>
      </c>
      <c r="Z27" s="127"/>
      <c r="AA27" s="130">
        <f t="shared" si="2"/>
        <v>3.0922176140522079E-2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1171</v>
      </c>
      <c r="Z28" s="127"/>
      <c r="AA28" s="130">
        <f t="shared" si="2"/>
        <v>7.1419858502073677E-2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670</v>
      </c>
      <c r="Z29" s="127"/>
      <c r="AA29" s="130">
        <f t="shared" si="2"/>
        <v>4.0863625274457187E-2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1110</v>
      </c>
      <c r="Z30" s="127"/>
      <c r="AA30" s="130">
        <f t="shared" si="2"/>
        <v>6.7699438887533547E-2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8.67'!Y2&amp;")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1479</v>
      </c>
      <c r="Z31" s="127"/>
      <c r="AA31" s="130">
        <f t="shared" si="2"/>
        <v>9.0204928031227122E-2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354</v>
      </c>
      <c r="Z32" s="127"/>
      <c r="AA32" s="130">
        <f t="shared" si="2"/>
        <v>2.1590631861429618E-2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445</v>
      </c>
      <c r="Z33" s="127"/>
      <c r="AA33" s="130">
        <f t="shared" si="2"/>
        <v>2.7140766040497682E-2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16396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8904</v>
      </c>
      <c r="U37" s="127">
        <v>8865</v>
      </c>
      <c r="V37" s="127">
        <v>8998</v>
      </c>
      <c r="W37" s="127">
        <v>9167</v>
      </c>
      <c r="X37" s="127">
        <v>9130</v>
      </c>
      <c r="Y37" s="127">
        <v>9454</v>
      </c>
      <c r="Z37" s="127"/>
      <c r="AA37" s="127" t="str">
        <f>TEXT(Y37,"###,###")</f>
        <v>9,454</v>
      </c>
      <c r="AB37" s="127"/>
      <c r="AC37" s="127">
        <f>Y37/X37-1</f>
        <v>3.5487404162102942E-2</v>
      </c>
      <c r="AD37" s="127"/>
      <c r="AE37" s="127">
        <f>Y37/T37-1</f>
        <v>6.1769991015274028E-2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1738</v>
      </c>
      <c r="U38" s="127">
        <v>1768</v>
      </c>
      <c r="V38" s="127">
        <v>1721</v>
      </c>
      <c r="W38" s="127">
        <v>1652</v>
      </c>
      <c r="X38" s="127">
        <v>1640</v>
      </c>
      <c r="Y38" s="127">
        <v>1974</v>
      </c>
      <c r="Z38" s="127"/>
      <c r="AA38" s="127" t="str">
        <f>TEXT(Y38,"###,###")</f>
        <v>1,974</v>
      </c>
      <c r="AB38" s="127"/>
      <c r="AC38" s="127">
        <f>Y38/X38-1</f>
        <v>0.20365853658536581</v>
      </c>
      <c r="AD38" s="127"/>
      <c r="AE38" s="127">
        <f>Y38/T38-1</f>
        <v>0.13578826237054087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10642</v>
      </c>
      <c r="U40" s="127">
        <v>10633</v>
      </c>
      <c r="V40" s="127">
        <v>10719</v>
      </c>
      <c r="W40" s="127">
        <v>10819</v>
      </c>
      <c r="X40" s="127">
        <v>10770</v>
      </c>
      <c r="Y40" s="127">
        <v>11428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82.726636331816593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17.273363668183407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7</v>
      </c>
      <c r="Y44" s="129">
        <v>6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235</v>
      </c>
      <c r="Y45" s="129">
        <v>223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520</v>
      </c>
      <c r="Y46" s="129">
        <v>566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901</v>
      </c>
      <c r="Y47" s="129">
        <v>950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1138</v>
      </c>
      <c r="Y48" s="129">
        <v>1189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8.67'!S1&amp;" ("&amp;'Table 8.67'!Y2&amp;") *"</f>
        <v>Number of jobs by age and sex of job holders in Swan Hill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896</v>
      </c>
      <c r="Y49" s="129">
        <v>924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544</v>
      </c>
      <c r="Y50" s="129">
        <v>680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672</v>
      </c>
      <c r="Y51" s="129">
        <v>680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705</v>
      </c>
      <c r="Y52" s="129">
        <v>736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736</v>
      </c>
      <c r="Y53" s="129">
        <v>729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650</v>
      </c>
      <c r="Y54" s="129">
        <v>720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558</v>
      </c>
      <c r="Y55" s="129">
        <v>567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272</v>
      </c>
      <c r="Y56" s="129">
        <v>318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107</v>
      </c>
      <c r="Y57" s="129">
        <v>144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48</v>
      </c>
      <c r="Y58" s="129">
        <v>56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29</v>
      </c>
      <c r="Y59" s="129">
        <v>34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27</v>
      </c>
      <c r="Y60" s="129">
        <v>22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8044</v>
      </c>
      <c r="Y61" s="129">
        <v>8545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7</v>
      </c>
      <c r="Y63" s="129">
        <v>4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8.67'!S1&amp;" ("&amp;'Table 8.67'!Y2&amp;") *"</f>
        <v>Number of employed persons per occupation of main job by sex in Swan Hill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191</v>
      </c>
      <c r="Y64" s="129">
        <v>249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556</v>
      </c>
      <c r="Y65" s="129">
        <v>603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765</v>
      </c>
      <c r="Y66" s="129">
        <v>910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889</v>
      </c>
      <c r="Y67" s="129">
        <v>948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655</v>
      </c>
      <c r="Y68" s="129">
        <v>753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642</v>
      </c>
      <c r="Y69" s="129">
        <v>648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586</v>
      </c>
      <c r="Y70" s="129">
        <v>610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690</v>
      </c>
      <c r="Y71" s="129">
        <v>768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662</v>
      </c>
      <c r="Y72" s="129">
        <v>736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608</v>
      </c>
      <c r="Y73" s="129">
        <v>682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456</v>
      </c>
      <c r="Y74" s="129">
        <v>498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214</v>
      </c>
      <c r="Y75" s="129">
        <v>233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91</v>
      </c>
      <c r="Y76" s="129">
        <v>112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40</v>
      </c>
      <c r="Y77" s="129">
        <v>42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28</v>
      </c>
      <c r="Y78" s="129">
        <v>29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20</v>
      </c>
      <c r="Y79" s="129">
        <v>23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7103</v>
      </c>
      <c r="Y80" s="129">
        <v>7851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8.67'!S1</f>
        <v>Swan Hill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559</v>
      </c>
      <c r="Y83" s="129">
        <v>588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398</v>
      </c>
      <c r="Y84" s="129">
        <v>407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8.67'!AA4</f>
        <v>16,396</v>
      </c>
      <c r="D85" s="99">
        <f>'Table 8.67'!AC4</f>
        <v>8.281600845330872E-2</v>
      </c>
      <c r="E85" s="100">
        <f>'Table 8.67'!AC4</f>
        <v>8.281600845330872E-2</v>
      </c>
      <c r="F85" s="99">
        <f>'Table 8.67'!AE4</f>
        <v>7.0724221249918395E-2</v>
      </c>
      <c r="G85" s="100">
        <f>'Table 8.67'!AE4</f>
        <v>7.0724221249918395E-2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849</v>
      </c>
      <c r="Y85" s="129">
        <v>897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8.67'!AA5</f>
        <v>8,545</v>
      </c>
      <c r="D86" s="99">
        <f>'Table 8.67'!AC5</f>
        <v>6.2546630191494756E-2</v>
      </c>
      <c r="E86" s="100">
        <f>'Table 8.67'!AC5</f>
        <v>6.2546630191494756E-2</v>
      </c>
      <c r="F86" s="99">
        <f>'Table 8.67'!AE5</f>
        <v>4.2073170731707243E-2</v>
      </c>
      <c r="G86" s="100">
        <f>'Table 8.67'!AE5</f>
        <v>4.2073170731707243E-2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241</v>
      </c>
      <c r="Y86" s="129">
        <v>250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8.67'!AA6</f>
        <v>7,851</v>
      </c>
      <c r="D87" s="99">
        <f>'Table 8.67'!AC6</f>
        <v>0.10593041273418802</v>
      </c>
      <c r="E87" s="100">
        <f>'Table 8.67'!AC6</f>
        <v>0.10593041273418802</v>
      </c>
      <c r="F87" s="99">
        <f>'Table 8.67'!AE6</f>
        <v>0.10437473624982418</v>
      </c>
      <c r="G87" s="100">
        <f>'Table 8.67'!AE6</f>
        <v>0.10437473624982418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184</v>
      </c>
      <c r="Y87" s="129">
        <v>192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8.67'!AA7</f>
        <v>11,428</v>
      </c>
      <c r="D88" s="99">
        <f>'Table 8.67'!AC7</f>
        <v>6.1194168446466746E-2</v>
      </c>
      <c r="E88" s="100">
        <f>'Table 8.67'!AC7</f>
        <v>6.1194168446466746E-2</v>
      </c>
      <c r="F88" s="99">
        <f>'Table 8.67'!AE7</f>
        <v>7.3959214359552661E-2</v>
      </c>
      <c r="G88" s="100">
        <f>'Table 8.67'!AE7</f>
        <v>7.3959214359552661E-2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272</v>
      </c>
      <c r="Y88" s="129">
        <v>283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8.67'!AA37</f>
        <v>9,454</v>
      </c>
      <c r="D89" s="99">
        <f>'Table 8.67'!AC37</f>
        <v>3.5487404162102942E-2</v>
      </c>
      <c r="E89" s="100">
        <f>'Table 8.67'!AC37</f>
        <v>3.5487404162102942E-2</v>
      </c>
      <c r="F89" s="99">
        <f>'Table 8.67'!AE37</f>
        <v>6.1769991015274028E-2</v>
      </c>
      <c r="G89" s="100">
        <f>'Table 8.67'!AE37</f>
        <v>6.1769991015274028E-2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541</v>
      </c>
      <c r="Y89" s="129">
        <v>593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8.67'!AA38</f>
        <v>1,974</v>
      </c>
      <c r="D90" s="99">
        <f>'Table 8.67'!AC38</f>
        <v>0.20365853658536581</v>
      </c>
      <c r="E90" s="100">
        <f>'Table 8.67'!AC38</f>
        <v>0.20365853658536581</v>
      </c>
      <c r="F90" s="99">
        <f>'Table 8.67'!AE38</f>
        <v>0.13578826237054087</v>
      </c>
      <c r="G90" s="100">
        <f>'Table 8.67'!AE38</f>
        <v>0.13578826237054087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1093</v>
      </c>
      <c r="Y90" s="129">
        <v>1120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8.67'!AA114</f>
        <v>864</v>
      </c>
      <c r="D91" s="99">
        <f>'Table 8.67'!AC114</f>
        <v>0.11917098445595853</v>
      </c>
      <c r="E91" s="100">
        <f>'Table 8.67'!AC114</f>
        <v>0.11917098445595853</v>
      </c>
      <c r="F91" s="99">
        <f>'Table 8.67'!AE114</f>
        <v>9.0909090909090828E-2</v>
      </c>
      <c r="G91" s="100">
        <f>'Table 8.67'!AE114</f>
        <v>9.0909090909090828E-2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5852</v>
      </c>
      <c r="Y91" s="129">
        <v>6179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8.67'!AA115</f>
        <v>1,110</v>
      </c>
      <c r="D92" s="99">
        <f>'Table 8.67'!AC115</f>
        <v>0.27002288329519453</v>
      </c>
      <c r="E92" s="100">
        <f>'Table 8.67'!AC115</f>
        <v>0.27002288329519453</v>
      </c>
      <c r="F92" s="99">
        <f>'Table 8.67'!AE115</f>
        <v>0.17959617428267793</v>
      </c>
      <c r="G92" s="100">
        <f>'Table 8.67'!AE115</f>
        <v>0.17959617428267793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8.67'!AA8</f>
        <v>$33,094</v>
      </c>
      <c r="D93" s="99">
        <f>'Table 8.67'!AC8</f>
        <v>-5.379737324557432E-3</v>
      </c>
      <c r="E93" s="100">
        <f>'Table 8.67'!AC8</f>
        <v>-5.379737324557432E-3</v>
      </c>
      <c r="F93" s="99">
        <f>'Table 8.67'!AE8</f>
        <v>0.16333474294604855</v>
      </c>
      <c r="G93" s="100">
        <f>'Table 8.67'!AE8</f>
        <v>0.16333474294604855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316</v>
      </c>
      <c r="Y93" s="129">
        <v>343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8.67'!AA9</f>
        <v>$503.3 mil</v>
      </c>
      <c r="D94" s="99">
        <f>'Table 8.67'!AC9</f>
        <v>0.12936200127330477</v>
      </c>
      <c r="E94" s="100">
        <f>'Table 8.67'!AC9</f>
        <v>0.12936200127330477</v>
      </c>
      <c r="F94" s="99">
        <f>'Table 8.67'!AE9</f>
        <v>0.28521912400664418</v>
      </c>
      <c r="G94" s="100">
        <f>'Table 8.67'!AE9</f>
        <v>0.28521912400664418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868</v>
      </c>
      <c r="Y94" s="129">
        <v>934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134</v>
      </c>
      <c r="Y95" s="129">
        <v>136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628</v>
      </c>
      <c r="Y96" s="129">
        <v>704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741</v>
      </c>
      <c r="Y97" s="129">
        <v>811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503</v>
      </c>
      <c r="Y98" s="129">
        <v>521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47</v>
      </c>
      <c r="Y99" s="129">
        <v>59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610</v>
      </c>
      <c r="Y100" s="129">
        <v>599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4913</v>
      </c>
      <c r="Y101" s="129">
        <v>5249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10474</v>
      </c>
      <c r="Y104" s="127">
        <v>11652</v>
      </c>
      <c r="Z104" s="127"/>
      <c r="AA104" s="127" t="str">
        <f>TEXT(Y104,"###,###")</f>
        <v>11,652</v>
      </c>
      <c r="AB104" s="127"/>
      <c r="AC104" s="127">
        <f>Y104/($Y$4)*100</f>
        <v>71.066113686264941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2555</v>
      </c>
      <c r="Y105" s="127">
        <v>2655</v>
      </c>
      <c r="Z105" s="127"/>
      <c r="AA105" s="127" t="str">
        <f>TEXT(Y105,"###,###")</f>
        <v>2,655</v>
      </c>
      <c r="AB105" s="127"/>
      <c r="AC105" s="127">
        <f>Y105/($Y$4)*100</f>
        <v>16.192973896072214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13029</v>
      </c>
      <c r="Y106" s="127">
        <v>14307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2478</v>
      </c>
      <c r="Y108" s="127">
        <v>2677</v>
      </c>
      <c r="Z108" s="127"/>
      <c r="AA108" s="127" t="str">
        <f>TEXT(Y108,"###,###")</f>
        <v>2,677</v>
      </c>
      <c r="AB108" s="127"/>
      <c r="AC108" s="127">
        <f>Y108/($Y$4)*100</f>
        <v>16.327152964137596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2703</v>
      </c>
      <c r="Y109" s="127">
        <v>2955</v>
      </c>
      <c r="Z109" s="127"/>
      <c r="AA109" s="127" t="str">
        <f>TEXT(Y109,"###,###")</f>
        <v>2,955</v>
      </c>
      <c r="AB109" s="127"/>
      <c r="AC109" s="127">
        <f t="shared" ref="AC109:AC111" si="3">Y109/($Y$4)*100</f>
        <v>18.022688460600147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3848</v>
      </c>
      <c r="Y110" s="127">
        <v>4318</v>
      </c>
      <c r="Z110" s="127"/>
      <c r="AA110" s="127" t="str">
        <f>TEXT(Y110,"###,###")</f>
        <v>4,318</v>
      </c>
      <c r="AB110" s="127"/>
      <c r="AC110" s="127">
        <f t="shared" si="3"/>
        <v>26.335691632105391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4000</v>
      </c>
      <c r="Y111" s="127">
        <v>4357</v>
      </c>
      <c r="Z111" s="127"/>
      <c r="AA111" s="127" t="str">
        <f>TEXT(Y111,"###,###")</f>
        <v>4,357</v>
      </c>
      <c r="AB111" s="127"/>
      <c r="AC111" s="127">
        <f t="shared" si="3"/>
        <v>26.573554525494025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15142</v>
      </c>
      <c r="Y112" s="127">
        <v>16396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792</v>
      </c>
      <c r="U114" s="127">
        <v>825</v>
      </c>
      <c r="V114" s="127">
        <v>778</v>
      </c>
      <c r="W114" s="127">
        <v>802</v>
      </c>
      <c r="X114" s="127">
        <v>772</v>
      </c>
      <c r="Y114" s="127">
        <v>864</v>
      </c>
      <c r="Z114" s="127"/>
      <c r="AA114" s="127" t="str">
        <f>TEXT(Y114,"###,###")</f>
        <v>864</v>
      </c>
      <c r="AB114" s="127"/>
      <c r="AC114" s="127">
        <f>Y114/X114-1</f>
        <v>0.11917098445595853</v>
      </c>
      <c r="AD114" s="127"/>
      <c r="AE114" s="127">
        <f>Y114/T114-1</f>
        <v>9.0909090909090828E-2</v>
      </c>
      <c r="AF114" s="127"/>
    </row>
    <row r="115" spans="19:32" x14ac:dyDescent="0.25">
      <c r="S115" s="127" t="s">
        <v>104</v>
      </c>
      <c r="T115" s="127">
        <v>941</v>
      </c>
      <c r="U115" s="127">
        <v>944</v>
      </c>
      <c r="V115" s="127">
        <v>943</v>
      </c>
      <c r="W115" s="127">
        <v>853</v>
      </c>
      <c r="X115" s="127">
        <v>874</v>
      </c>
      <c r="Y115" s="127">
        <v>1110</v>
      </c>
      <c r="Z115" s="127"/>
      <c r="AA115" s="127" t="str">
        <f>TEXT(Y115,"###,###")</f>
        <v>1,110</v>
      </c>
      <c r="AB115" s="127"/>
      <c r="AC115" s="127">
        <f>Y115/X115-1</f>
        <v>0.27002288329519453</v>
      </c>
      <c r="AD115" s="127"/>
      <c r="AE115" s="127">
        <f>Y115/T115-1</f>
        <v>0.17959617428267793</v>
      </c>
      <c r="AF115" s="127"/>
    </row>
    <row r="116" spans="19:32" x14ac:dyDescent="0.25">
      <c r="S116" s="127" t="s">
        <v>56</v>
      </c>
      <c r="T116" s="127">
        <v>1733</v>
      </c>
      <c r="U116" s="127">
        <v>1769</v>
      </c>
      <c r="V116" s="127">
        <v>1721</v>
      </c>
      <c r="W116" s="127">
        <v>1655</v>
      </c>
      <c r="X116" s="127">
        <v>1646</v>
      </c>
      <c r="Y116" s="127">
        <v>1974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39.83</v>
      </c>
      <c r="V118" s="127">
        <v>37.94</v>
      </c>
      <c r="W118" s="127">
        <v>39.1</v>
      </c>
      <c r="X118" s="127">
        <v>43.79</v>
      </c>
      <c r="Y118" s="127">
        <v>40.96</v>
      </c>
      <c r="Z118" s="127"/>
      <c r="AA118" s="127" t="str">
        <f>TEXT(Y118,"##.0")</f>
        <v>41.0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8261</v>
      </c>
      <c r="V120" s="127">
        <v>8346</v>
      </c>
      <c r="W120" s="127">
        <v>8464</v>
      </c>
      <c r="X120" s="127">
        <v>8637</v>
      </c>
      <c r="Y120" s="127">
        <v>9082</v>
      </c>
      <c r="Z120" s="127"/>
      <c r="AA120" s="127" t="str">
        <f>TEXT(Y120,"###,###")</f>
        <v>9,082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1386</v>
      </c>
      <c r="V121" s="127">
        <v>1376</v>
      </c>
      <c r="W121" s="127">
        <v>1347</v>
      </c>
      <c r="X121" s="127">
        <v>1243</v>
      </c>
      <c r="Y121" s="127">
        <v>1397</v>
      </c>
      <c r="Z121" s="127"/>
      <c r="AA121" s="127" t="str">
        <f t="shared" ref="AA121:AA128" si="4">TEXT(Y121,"###,###")</f>
        <v>1,397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985</v>
      </c>
      <c r="V122" s="127">
        <v>999</v>
      </c>
      <c r="W122" s="127">
        <v>1001</v>
      </c>
      <c r="X122" s="127">
        <v>888</v>
      </c>
      <c r="Y122" s="127">
        <v>949</v>
      </c>
      <c r="Z122" s="127"/>
      <c r="AA122" s="127" t="str">
        <f t="shared" si="4"/>
        <v>949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9246</v>
      </c>
      <c r="V124" s="127">
        <v>9345</v>
      </c>
      <c r="W124" s="127">
        <v>9465</v>
      </c>
      <c r="X124" s="127">
        <v>9525</v>
      </c>
      <c r="Y124" s="127">
        <v>10031</v>
      </c>
      <c r="Z124" s="127"/>
      <c r="AA124" s="127" t="str">
        <f t="shared" si="4"/>
        <v>10,031</v>
      </c>
      <c r="AB124" s="127"/>
      <c r="AC124" s="127">
        <f>Y124/$Y$7*100</f>
        <v>87.775638781939094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2371</v>
      </c>
      <c r="V125" s="127">
        <v>2375</v>
      </c>
      <c r="W125" s="127">
        <v>2348</v>
      </c>
      <c r="X125" s="127">
        <v>2131</v>
      </c>
      <c r="Y125" s="127">
        <v>2346</v>
      </c>
      <c r="Z125" s="127"/>
      <c r="AA125" s="127" t="str">
        <f t="shared" si="4"/>
        <v>2,346</v>
      </c>
      <c r="AB125" s="127"/>
      <c r="AC125" s="127">
        <f>Y125/$Y$7*100</f>
        <v>20.528526426321317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5858</v>
      </c>
      <c r="V127" s="127">
        <v>5878</v>
      </c>
      <c r="W127" s="127">
        <v>5915</v>
      </c>
      <c r="X127" s="127">
        <v>5851</v>
      </c>
      <c r="Y127" s="127">
        <v>6179</v>
      </c>
      <c r="Z127" s="127"/>
      <c r="AA127" s="127" t="str">
        <f t="shared" si="4"/>
        <v>6,179</v>
      </c>
      <c r="AB127" s="127"/>
      <c r="AC127" s="127">
        <f>Y127/$Y$7*100</f>
        <v>54.068953447672385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4774</v>
      </c>
      <c r="V128" s="127">
        <v>4841</v>
      </c>
      <c r="W128" s="127">
        <v>4900</v>
      </c>
      <c r="X128" s="127">
        <v>4915</v>
      </c>
      <c r="Y128" s="127">
        <v>5249</v>
      </c>
      <c r="Z128" s="127"/>
      <c r="AA128" s="127" t="str">
        <f t="shared" si="4"/>
        <v>5,249</v>
      </c>
      <c r="AB128" s="127"/>
      <c r="AC128" s="127">
        <f>Y128/$Y$7*100</f>
        <v>45.931046552327615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A4AA9840-7445-4992-B95E-1C8BA612E00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A2C69A3B-A8BA-42BE-BCF4-C5045F5789B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52A73122-30BA-4A34-ADCE-E9F0651132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3CD8654D-F6B1-4CCB-8AB6-5BA507BB88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Towong</v>
      </c>
      <c r="T1" s="127"/>
      <c r="U1" s="127"/>
      <c r="V1" s="127"/>
      <c r="W1" s="127"/>
      <c r="X1" s="127"/>
      <c r="Y1" s="127" t="str">
        <f>Y3</f>
        <v>8.68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178</v>
      </c>
      <c r="V3" s="127"/>
      <c r="W3" s="127"/>
      <c r="X3" s="127"/>
      <c r="Y3" s="127" t="s">
        <v>278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8.68'!$Y$3&amp;" "&amp;'Table 8.68'!$U$3&amp;", "&amp;'State data for spotlight'!$C$3&amp;", "&amp;'Table 8.68'!$Y$2</f>
        <v>Table 8.68 Towong,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4665</v>
      </c>
      <c r="U4" s="129">
        <v>4725</v>
      </c>
      <c r="V4" s="129">
        <v>4817</v>
      </c>
      <c r="W4" s="129">
        <v>4804</v>
      </c>
      <c r="X4" s="129">
        <v>4687</v>
      </c>
      <c r="Y4" s="129">
        <v>4822</v>
      </c>
      <c r="Z4" s="127"/>
      <c r="AA4" s="127" t="str">
        <f>TEXT(Y4,"###,###")</f>
        <v>4,822</v>
      </c>
      <c r="AB4" s="127"/>
      <c r="AC4" s="127">
        <f t="shared" ref="AC4:AC9" si="0">Y4/X4-1</f>
        <v>2.8803072327715062E-2</v>
      </c>
      <c r="AD4" s="127"/>
      <c r="AE4" s="127">
        <f>Y4/T4-1</f>
        <v>3.365487674169354E-2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2438</v>
      </c>
      <c r="U5" s="129">
        <v>2427</v>
      </c>
      <c r="V5" s="129">
        <v>2520</v>
      </c>
      <c r="W5" s="129">
        <v>2511</v>
      </c>
      <c r="X5" s="129">
        <v>2437</v>
      </c>
      <c r="Y5" s="129">
        <v>2532</v>
      </c>
      <c r="Z5" s="127"/>
      <c r="AA5" s="127" t="str">
        <f>TEXT(Y5,"###,###")</f>
        <v>2,532</v>
      </c>
      <c r="AB5" s="127"/>
      <c r="AC5" s="127">
        <f t="shared" si="0"/>
        <v>3.8982355354944653E-2</v>
      </c>
      <c r="AD5" s="127"/>
      <c r="AE5" s="127">
        <f t="shared" ref="AE5:AE9" si="1">Y5/T5-1</f>
        <v>3.8556193601312572E-2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2230</v>
      </c>
      <c r="U6" s="129">
        <v>2299</v>
      </c>
      <c r="V6" s="129">
        <v>2296</v>
      </c>
      <c r="W6" s="129">
        <v>2292</v>
      </c>
      <c r="X6" s="129">
        <v>2255</v>
      </c>
      <c r="Y6" s="129">
        <v>2290</v>
      </c>
      <c r="Z6" s="127"/>
      <c r="AA6" s="127" t="str">
        <f>TEXT(Y6,"###,###")</f>
        <v>2,290</v>
      </c>
      <c r="AB6" s="127"/>
      <c r="AC6" s="127">
        <f t="shared" si="0"/>
        <v>1.5521064301552201E-2</v>
      </c>
      <c r="AD6" s="127"/>
      <c r="AE6" s="127">
        <f t="shared" si="1"/>
        <v>2.6905829596412634E-2</v>
      </c>
      <c r="AF6" s="127"/>
    </row>
    <row r="7" spans="1:32" ht="16.5" customHeight="1" thickBot="1" x14ac:dyDescent="0.3">
      <c r="A7" s="46" t="str">
        <f>"QUICK STATS for "&amp;'Table 8.68'!Y2&amp;"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3187</v>
      </c>
      <c r="U7" s="129">
        <v>3260</v>
      </c>
      <c r="V7" s="129">
        <v>3284</v>
      </c>
      <c r="W7" s="129">
        <v>3316</v>
      </c>
      <c r="X7" s="129">
        <v>3240</v>
      </c>
      <c r="Y7" s="129">
        <v>3325</v>
      </c>
      <c r="Z7" s="127"/>
      <c r="AA7" s="127" t="str">
        <f>TEXT(Y7,"###,###")</f>
        <v>3,325</v>
      </c>
      <c r="AB7" s="127"/>
      <c r="AC7" s="127">
        <f t="shared" si="0"/>
        <v>2.6234567901234573E-2</v>
      </c>
      <c r="AD7" s="127"/>
      <c r="AE7" s="127">
        <f t="shared" si="1"/>
        <v>4.3300909946658361E-2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4,822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8.68'!AA7</f>
        <v>3,325</v>
      </c>
      <c r="P8" s="51"/>
      <c r="S8" s="127" t="s">
        <v>96</v>
      </c>
      <c r="T8" s="127">
        <v>29202.81</v>
      </c>
      <c r="U8" s="127">
        <v>29865.15</v>
      </c>
      <c r="V8" s="127">
        <v>30185.75</v>
      </c>
      <c r="W8" s="127">
        <v>31668</v>
      </c>
      <c r="X8" s="127">
        <v>32923.24</v>
      </c>
      <c r="Y8" s="127">
        <v>33108</v>
      </c>
      <c r="Z8" s="127"/>
      <c r="AA8" s="127" t="str">
        <f>TEXT(Y8,"$###,###")</f>
        <v>$33,108</v>
      </c>
      <c r="AB8" s="127"/>
      <c r="AC8" s="127">
        <f t="shared" si="0"/>
        <v>5.6118413619072882E-3</v>
      </c>
      <c r="AD8" s="127"/>
      <c r="AE8" s="127">
        <f t="shared" si="1"/>
        <v>0.13372651467444396</v>
      </c>
      <c r="AF8" s="127"/>
    </row>
    <row r="9" spans="1:32" x14ac:dyDescent="0.25">
      <c r="A9" s="55" t="s">
        <v>17</v>
      </c>
      <c r="B9" s="56"/>
      <c r="C9" s="57"/>
      <c r="D9" s="58">
        <f>'Table 8.68'!AC104</f>
        <v>59.104106180008301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53.53383458646617</v>
      </c>
      <c r="P9" s="59" t="s">
        <v>97</v>
      </c>
      <c r="S9" s="127" t="s">
        <v>9</v>
      </c>
      <c r="T9" s="127">
        <v>125181871</v>
      </c>
      <c r="U9" s="127">
        <v>123380997</v>
      </c>
      <c r="V9" s="127">
        <v>134132412</v>
      </c>
      <c r="W9" s="127">
        <v>142570858</v>
      </c>
      <c r="X9" s="127">
        <v>144180583</v>
      </c>
      <c r="Y9" s="127">
        <v>148256850</v>
      </c>
      <c r="Z9" s="127"/>
      <c r="AA9" s="127" t="str">
        <f>TEXT(Y9/1000000,"$#,###.0")&amp;" mil"</f>
        <v>$148.3 mil</v>
      </c>
      <c r="AB9" s="127"/>
      <c r="AC9" s="127">
        <f t="shared" si="0"/>
        <v>2.8271955315924968E-2</v>
      </c>
      <c r="AD9" s="127"/>
      <c r="AE9" s="127">
        <f t="shared" si="1"/>
        <v>0.1843316353691502</v>
      </c>
      <c r="AF9" s="127"/>
    </row>
    <row r="10" spans="1:32" x14ac:dyDescent="0.25">
      <c r="A10" s="55" t="s">
        <v>20</v>
      </c>
      <c r="B10" s="56"/>
      <c r="C10" s="57"/>
      <c r="D10" s="58">
        <f>'Table 8.68'!AC105</f>
        <v>21.941103276648693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46.46616541353383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79.669172932330824</v>
      </c>
      <c r="P11" s="59" t="s">
        <v>97</v>
      </c>
      <c r="S11" s="127" t="s">
        <v>32</v>
      </c>
      <c r="T11" s="129">
        <v>3484</v>
      </c>
      <c r="U11" s="129">
        <v>3551</v>
      </c>
      <c r="V11" s="129">
        <v>3642</v>
      </c>
      <c r="W11" s="129">
        <v>3626</v>
      </c>
      <c r="X11" s="129">
        <v>3589</v>
      </c>
      <c r="Y11" s="129">
        <v>3640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8.68'!AC108</f>
        <v>19.514724180837828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35.548872180451127</v>
      </c>
      <c r="P12" s="59" t="s">
        <v>97</v>
      </c>
      <c r="S12" s="127" t="s">
        <v>33</v>
      </c>
      <c r="T12" s="129">
        <v>1184</v>
      </c>
      <c r="U12" s="129">
        <v>1175</v>
      </c>
      <c r="V12" s="129">
        <v>1177</v>
      </c>
      <c r="W12" s="129">
        <v>1177</v>
      </c>
      <c r="X12" s="129">
        <v>1104</v>
      </c>
      <c r="Y12" s="129">
        <v>1182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8.68'!AC109</f>
        <v>17.046868519286605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8.68'!AA118</f>
        <v>47.0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8.68'!AC110</f>
        <v>20.779759435918706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15.518796992481205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8.68'!AC111</f>
        <v>23.703857320613853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84.481203007518801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544</v>
      </c>
      <c r="Z15" s="127"/>
      <c r="AA15" s="130">
        <f t="shared" ref="AA15:AA34" si="2">IF(Y15="np",0,Y15/$Y$34)</f>
        <v>0.11281625881377022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19</v>
      </c>
      <c r="Z16" s="127"/>
      <c r="AA16" s="130">
        <f t="shared" si="2"/>
        <v>3.940273745333886E-3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236</v>
      </c>
      <c r="Z17" s="127"/>
      <c r="AA17" s="130">
        <f t="shared" si="2"/>
        <v>4.8942347573620905E-2</v>
      </c>
      <c r="AB17" s="127"/>
      <c r="AC17" s="127"/>
      <c r="AD17" s="127"/>
      <c r="AE17" s="127"/>
      <c r="AF17" s="127"/>
    </row>
    <row r="18" spans="1:32" x14ac:dyDescent="0.25">
      <c r="A18" s="85" t="str">
        <f>'Table 8.68'!$S$1&amp;" ("&amp;'Table 8.68'!$T$2&amp;" to "&amp;'Table 8.68'!$Y$2&amp;")"</f>
        <v>Towong (2011-12 to 2016-17)</v>
      </c>
      <c r="B18" s="85"/>
      <c r="C18" s="85"/>
      <c r="D18" s="85"/>
      <c r="E18" s="85"/>
      <c r="F18" s="85"/>
      <c r="G18" s="85" t="str">
        <f>'Table 8.68'!$S$1&amp;" ("&amp;'Table 8.68'!$T$2&amp;" to "&amp;'Table 8.68'!$Y$2&amp;")"</f>
        <v>Towong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64</v>
      </c>
      <c r="Z18" s="127"/>
      <c r="AA18" s="130">
        <f t="shared" si="2"/>
        <v>1.3272501036914143E-2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312</v>
      </c>
      <c r="Z19" s="127"/>
      <c r="AA19" s="130">
        <f t="shared" si="2"/>
        <v>6.4703442554956456E-2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105</v>
      </c>
      <c r="Z20" s="127"/>
      <c r="AA20" s="130">
        <f t="shared" si="2"/>
        <v>2.1775197013687266E-2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268</v>
      </c>
      <c r="Z21" s="127"/>
      <c r="AA21" s="130">
        <f t="shared" si="2"/>
        <v>5.5578598092077977E-2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241</v>
      </c>
      <c r="Z22" s="127"/>
      <c r="AA22" s="130">
        <f t="shared" si="2"/>
        <v>4.9979261717129825E-2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197</v>
      </c>
      <c r="Z23" s="127"/>
      <c r="AA23" s="130">
        <f t="shared" si="2"/>
        <v>4.0854417254251346E-2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13</v>
      </c>
      <c r="Z24" s="127"/>
      <c r="AA24" s="130">
        <f t="shared" si="2"/>
        <v>2.6959767731231854E-3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101</v>
      </c>
      <c r="Z25" s="127"/>
      <c r="AA25" s="130">
        <f t="shared" si="2"/>
        <v>2.0945665698880133E-2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58</v>
      </c>
      <c r="Z26" s="127"/>
      <c r="AA26" s="130">
        <f t="shared" si="2"/>
        <v>1.2028204064703443E-2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182</v>
      </c>
      <c r="Z27" s="127"/>
      <c r="AA27" s="130">
        <f t="shared" si="2"/>
        <v>3.7743674823724593E-2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171</v>
      </c>
      <c r="Z28" s="127"/>
      <c r="AA28" s="130">
        <f t="shared" si="2"/>
        <v>3.5462463708004981E-2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312</v>
      </c>
      <c r="Z29" s="127"/>
      <c r="AA29" s="130">
        <f t="shared" si="2"/>
        <v>6.4703442554956456E-2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355</v>
      </c>
      <c r="Z30" s="127"/>
      <c r="AA30" s="130">
        <f t="shared" si="2"/>
        <v>7.3620904189133141E-2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8.68'!Y2&amp;")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569</v>
      </c>
      <c r="Z31" s="127"/>
      <c r="AA31" s="130">
        <f t="shared" si="2"/>
        <v>0.11800082953131481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45</v>
      </c>
      <c r="Z32" s="127"/>
      <c r="AA32" s="130">
        <f t="shared" si="2"/>
        <v>9.3322272915802567E-3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112</v>
      </c>
      <c r="Z33" s="127"/>
      <c r="AA33" s="130">
        <f t="shared" si="2"/>
        <v>2.3226876814599753E-2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4822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2689</v>
      </c>
      <c r="U37" s="127">
        <v>2724</v>
      </c>
      <c r="V37" s="127">
        <v>2733</v>
      </c>
      <c r="W37" s="127">
        <v>2823</v>
      </c>
      <c r="X37" s="127">
        <v>2739</v>
      </c>
      <c r="Y37" s="127">
        <v>2809</v>
      </c>
      <c r="Z37" s="127"/>
      <c r="AA37" s="127" t="str">
        <f>TEXT(Y37,"###,###")</f>
        <v>2,809</v>
      </c>
      <c r="AB37" s="127"/>
      <c r="AC37" s="127">
        <f>Y37/X37-1</f>
        <v>2.5556772544724327E-2</v>
      </c>
      <c r="AD37" s="127"/>
      <c r="AE37" s="127">
        <f>Y37/T37-1</f>
        <v>4.4626255113425106E-2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492</v>
      </c>
      <c r="U38" s="127">
        <v>532</v>
      </c>
      <c r="V38" s="127">
        <v>547</v>
      </c>
      <c r="W38" s="127">
        <v>492</v>
      </c>
      <c r="X38" s="127">
        <v>503</v>
      </c>
      <c r="Y38" s="127">
        <v>516</v>
      </c>
      <c r="Z38" s="127"/>
      <c r="AA38" s="127" t="str">
        <f>TEXT(Y38,"###,###")</f>
        <v>516</v>
      </c>
      <c r="AB38" s="127"/>
      <c r="AC38" s="127">
        <f>Y38/X38-1</f>
        <v>2.5844930417495027E-2</v>
      </c>
      <c r="AD38" s="127"/>
      <c r="AE38" s="127">
        <f>Y38/T38-1</f>
        <v>4.8780487804878092E-2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3181</v>
      </c>
      <c r="U40" s="127">
        <v>3256</v>
      </c>
      <c r="V40" s="127">
        <v>3280</v>
      </c>
      <c r="W40" s="127">
        <v>3315</v>
      </c>
      <c r="X40" s="127">
        <v>3242</v>
      </c>
      <c r="Y40" s="127">
        <v>3325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84.481203007518801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15.518796992481205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7</v>
      </c>
      <c r="Y44" s="129">
        <v>0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52</v>
      </c>
      <c r="Y45" s="129">
        <v>40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125</v>
      </c>
      <c r="Y46" s="129">
        <v>159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181</v>
      </c>
      <c r="Y47" s="129">
        <v>191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204</v>
      </c>
      <c r="Y48" s="129">
        <v>200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8.68'!S1&amp;" ("&amp;'Table 8.68'!Y2&amp;") *"</f>
        <v>Number of jobs by age and sex of job holders in Towong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137</v>
      </c>
      <c r="Y49" s="129">
        <v>158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149</v>
      </c>
      <c r="Y50" s="129">
        <v>165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206</v>
      </c>
      <c r="Y51" s="129">
        <v>180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220</v>
      </c>
      <c r="Y52" s="129">
        <v>224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304</v>
      </c>
      <c r="Y53" s="129">
        <v>321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287</v>
      </c>
      <c r="Y54" s="129">
        <v>297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242</v>
      </c>
      <c r="Y55" s="129">
        <v>274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177</v>
      </c>
      <c r="Y56" s="129">
        <v>166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69</v>
      </c>
      <c r="Y57" s="129">
        <v>86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24</v>
      </c>
      <c r="Y58" s="129">
        <v>33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18</v>
      </c>
      <c r="Y59" s="129">
        <v>19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14</v>
      </c>
      <c r="Y60" s="129">
        <v>16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2434</v>
      </c>
      <c r="Y61" s="129">
        <v>2532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0</v>
      </c>
      <c r="Y63" s="129">
        <v>3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8.68'!S1&amp;" ("&amp;'Table 8.68'!Y2&amp;") *"</f>
        <v>Number of employed persons per occupation of main job by sex in Towong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63</v>
      </c>
      <c r="Y64" s="129">
        <v>49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130</v>
      </c>
      <c r="Y65" s="129">
        <v>124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160</v>
      </c>
      <c r="Y66" s="129">
        <v>163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192</v>
      </c>
      <c r="Y67" s="129">
        <v>176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163</v>
      </c>
      <c r="Y68" s="129">
        <v>167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162</v>
      </c>
      <c r="Y69" s="129">
        <v>171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196</v>
      </c>
      <c r="Y70" s="129">
        <v>177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235</v>
      </c>
      <c r="Y71" s="129">
        <v>249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294</v>
      </c>
      <c r="Y72" s="129">
        <v>284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262</v>
      </c>
      <c r="Y73" s="129">
        <v>271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199</v>
      </c>
      <c r="Y74" s="129">
        <v>217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108</v>
      </c>
      <c r="Y75" s="129">
        <v>118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49</v>
      </c>
      <c r="Y76" s="129">
        <v>72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25</v>
      </c>
      <c r="Y77" s="129">
        <v>24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21</v>
      </c>
      <c r="Y78" s="129">
        <v>15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10</v>
      </c>
      <c r="Y79" s="129">
        <v>11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2253</v>
      </c>
      <c r="Y80" s="129">
        <v>2290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8.68'!S1</f>
        <v>Towong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146</v>
      </c>
      <c r="Y83" s="129">
        <v>155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133</v>
      </c>
      <c r="Y84" s="129">
        <v>138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8.68'!AA4</f>
        <v>4,822</v>
      </c>
      <c r="D85" s="99">
        <f>'Table 8.68'!AC4</f>
        <v>2.8803072327715062E-2</v>
      </c>
      <c r="E85" s="100">
        <f>'Table 8.68'!AC4</f>
        <v>2.8803072327715062E-2</v>
      </c>
      <c r="F85" s="99">
        <f>'Table 8.68'!AE4</f>
        <v>3.365487674169354E-2</v>
      </c>
      <c r="G85" s="100">
        <f>'Table 8.68'!AE4</f>
        <v>3.365487674169354E-2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273</v>
      </c>
      <c r="Y85" s="129">
        <v>282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8.68'!AA5</f>
        <v>2,532</v>
      </c>
      <c r="D86" s="99">
        <f>'Table 8.68'!AC5</f>
        <v>3.8982355354944653E-2</v>
      </c>
      <c r="E86" s="100">
        <f>'Table 8.68'!AC5</f>
        <v>3.8982355354944653E-2</v>
      </c>
      <c r="F86" s="99">
        <f>'Table 8.68'!AE5</f>
        <v>3.8556193601312572E-2</v>
      </c>
      <c r="G86" s="100">
        <f>'Table 8.68'!AE5</f>
        <v>3.8556193601312572E-2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87</v>
      </c>
      <c r="Y86" s="129">
        <v>89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8.68'!AA6</f>
        <v>2,290</v>
      </c>
      <c r="D87" s="99">
        <f>'Table 8.68'!AC6</f>
        <v>1.5521064301552201E-2</v>
      </c>
      <c r="E87" s="100">
        <f>'Table 8.68'!AC6</f>
        <v>1.5521064301552201E-2</v>
      </c>
      <c r="F87" s="99">
        <f>'Table 8.68'!AE6</f>
        <v>2.6905829596412634E-2</v>
      </c>
      <c r="G87" s="100">
        <f>'Table 8.68'!AE6</f>
        <v>2.6905829596412634E-2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51</v>
      </c>
      <c r="Y87" s="129">
        <v>51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8.68'!AA7</f>
        <v>3,325</v>
      </c>
      <c r="D88" s="99">
        <f>'Table 8.68'!AC7</f>
        <v>2.6234567901234573E-2</v>
      </c>
      <c r="E88" s="100">
        <f>'Table 8.68'!AC7</f>
        <v>2.6234567901234573E-2</v>
      </c>
      <c r="F88" s="99">
        <f>'Table 8.68'!AE7</f>
        <v>4.3300909946658361E-2</v>
      </c>
      <c r="G88" s="100">
        <f>'Table 8.68'!AE7</f>
        <v>4.3300909946658361E-2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67</v>
      </c>
      <c r="Y88" s="129">
        <v>68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8.68'!AA37</f>
        <v>2,809</v>
      </c>
      <c r="D89" s="99">
        <f>'Table 8.68'!AC37</f>
        <v>2.5556772544724327E-2</v>
      </c>
      <c r="E89" s="100">
        <f>'Table 8.68'!AC37</f>
        <v>2.5556772544724327E-2</v>
      </c>
      <c r="F89" s="99">
        <f>'Table 8.68'!AE37</f>
        <v>4.4626255113425106E-2</v>
      </c>
      <c r="G89" s="100">
        <f>'Table 8.68'!AE37</f>
        <v>4.4626255113425106E-2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173</v>
      </c>
      <c r="Y89" s="129">
        <v>171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8.68'!AA38</f>
        <v>516</v>
      </c>
      <c r="D90" s="99">
        <f>'Table 8.68'!AC38</f>
        <v>2.5844930417495027E-2</v>
      </c>
      <c r="E90" s="100">
        <f>'Table 8.68'!AC38</f>
        <v>2.5844930417495027E-2</v>
      </c>
      <c r="F90" s="99">
        <f>'Table 8.68'!AE38</f>
        <v>4.8780487804878092E-2</v>
      </c>
      <c r="G90" s="100">
        <f>'Table 8.68'!AE38</f>
        <v>4.8780487804878092E-2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249</v>
      </c>
      <c r="Y90" s="129">
        <v>257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8.68'!AA114</f>
        <v>240</v>
      </c>
      <c r="D91" s="99">
        <f>'Table 8.68'!AC114</f>
        <v>5.2631578947368363E-2</v>
      </c>
      <c r="E91" s="100">
        <f>'Table 8.68'!AC114</f>
        <v>5.2631578947368363E-2</v>
      </c>
      <c r="F91" s="99">
        <f>'Table 8.68'!AE114</f>
        <v>6.1946902654867353E-2</v>
      </c>
      <c r="G91" s="100">
        <f>'Table 8.68'!AE114</f>
        <v>6.1946902654867353E-2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1733</v>
      </c>
      <c r="Y91" s="129">
        <v>1780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8.68'!AA115</f>
        <v>276</v>
      </c>
      <c r="D92" s="99">
        <f>'Table 8.68'!AC115</f>
        <v>2.6022304832713727E-2</v>
      </c>
      <c r="E92" s="100">
        <f>'Table 8.68'!AC115</f>
        <v>2.6022304832713727E-2</v>
      </c>
      <c r="F92" s="99">
        <f>'Table 8.68'!AE115</f>
        <v>2.9850746268656803E-2</v>
      </c>
      <c r="G92" s="100">
        <f>'Table 8.68'!AE115</f>
        <v>2.9850746268656803E-2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8.68'!AA8</f>
        <v>$33,108</v>
      </c>
      <c r="D93" s="99">
        <f>'Table 8.68'!AC8</f>
        <v>5.6118413619072882E-3</v>
      </c>
      <c r="E93" s="100">
        <f>'Table 8.68'!AC8</f>
        <v>5.6118413619072882E-3</v>
      </c>
      <c r="F93" s="99">
        <f>'Table 8.68'!AE8</f>
        <v>0.13372651467444396</v>
      </c>
      <c r="G93" s="100">
        <f>'Table 8.68'!AE8</f>
        <v>0.13372651467444396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109</v>
      </c>
      <c r="Y93" s="129">
        <v>108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8.68'!AA9</f>
        <v>$148.3 mil</v>
      </c>
      <c r="D94" s="99">
        <f>'Table 8.68'!AC9</f>
        <v>2.8271955315924968E-2</v>
      </c>
      <c r="E94" s="100">
        <f>'Table 8.68'!AC9</f>
        <v>2.8271955315924968E-2</v>
      </c>
      <c r="F94" s="99">
        <f>'Table 8.68'!AE9</f>
        <v>0.1843316353691502</v>
      </c>
      <c r="G94" s="100">
        <f>'Table 8.68'!AE9</f>
        <v>0.1843316353691502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293</v>
      </c>
      <c r="Y94" s="129">
        <v>311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45</v>
      </c>
      <c r="Y95" s="129">
        <v>44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172</v>
      </c>
      <c r="Y96" s="129">
        <v>194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220</v>
      </c>
      <c r="Y97" s="129">
        <v>238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113</v>
      </c>
      <c r="Y98" s="129">
        <v>114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12</v>
      </c>
      <c r="Y99" s="129">
        <v>10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115</v>
      </c>
      <c r="Y100" s="129">
        <v>111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1502</v>
      </c>
      <c r="Y101" s="129">
        <v>1545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2649</v>
      </c>
      <c r="Y104" s="127">
        <v>2850</v>
      </c>
      <c r="Z104" s="127"/>
      <c r="AA104" s="127" t="str">
        <f>TEXT(Y104,"###,###")</f>
        <v>2,850</v>
      </c>
      <c r="AB104" s="127"/>
      <c r="AC104" s="127">
        <f>Y104/($Y$4)*100</f>
        <v>59.104106180008301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1045</v>
      </c>
      <c r="Y105" s="127">
        <v>1058</v>
      </c>
      <c r="Z105" s="127"/>
      <c r="AA105" s="127" t="str">
        <f>TEXT(Y105,"###,###")</f>
        <v>1,058</v>
      </c>
      <c r="AB105" s="127"/>
      <c r="AC105" s="127">
        <f>Y105/($Y$4)*100</f>
        <v>21.941103276648693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3694</v>
      </c>
      <c r="Y106" s="127">
        <v>3908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897</v>
      </c>
      <c r="Y108" s="127">
        <v>941</v>
      </c>
      <c r="Z108" s="127"/>
      <c r="AA108" s="127" t="str">
        <f>TEXT(Y108,"###,###")</f>
        <v>941</v>
      </c>
      <c r="AB108" s="127"/>
      <c r="AC108" s="127">
        <f>Y108/($Y$4)*100</f>
        <v>19.514724180837828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760</v>
      </c>
      <c r="Y109" s="127">
        <v>822</v>
      </c>
      <c r="Z109" s="127"/>
      <c r="AA109" s="127" t="str">
        <f>TEXT(Y109,"###,###")</f>
        <v>822</v>
      </c>
      <c r="AB109" s="127"/>
      <c r="AC109" s="127">
        <f t="shared" ref="AC109:AC111" si="3">Y109/($Y$4)*100</f>
        <v>17.046868519286605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955</v>
      </c>
      <c r="Y110" s="127">
        <v>1002</v>
      </c>
      <c r="Z110" s="127"/>
      <c r="AA110" s="127" t="str">
        <f>TEXT(Y110,"###,###")</f>
        <v>1,002</v>
      </c>
      <c r="AB110" s="127"/>
      <c r="AC110" s="127">
        <f t="shared" si="3"/>
        <v>20.779759435918706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1084</v>
      </c>
      <c r="Y111" s="127">
        <v>1143</v>
      </c>
      <c r="Z111" s="127"/>
      <c r="AA111" s="127" t="str">
        <f>TEXT(Y111,"###,###")</f>
        <v>1,143</v>
      </c>
      <c r="AB111" s="127"/>
      <c r="AC111" s="127">
        <f t="shared" si="3"/>
        <v>23.703857320613853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4692</v>
      </c>
      <c r="Y112" s="127">
        <v>4822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226</v>
      </c>
      <c r="U114" s="127">
        <v>213</v>
      </c>
      <c r="V114" s="127">
        <v>245</v>
      </c>
      <c r="W114" s="127">
        <v>222</v>
      </c>
      <c r="X114" s="127">
        <v>228</v>
      </c>
      <c r="Y114" s="127">
        <v>240</v>
      </c>
      <c r="Z114" s="127"/>
      <c r="AA114" s="127" t="str">
        <f>TEXT(Y114,"###,###")</f>
        <v>240</v>
      </c>
      <c r="AB114" s="127"/>
      <c r="AC114" s="127">
        <f>Y114/X114-1</f>
        <v>5.2631578947368363E-2</v>
      </c>
      <c r="AD114" s="127"/>
      <c r="AE114" s="127">
        <f>Y114/T114-1</f>
        <v>6.1946902654867353E-2</v>
      </c>
      <c r="AF114" s="127"/>
    </row>
    <row r="115" spans="19:32" x14ac:dyDescent="0.25">
      <c r="S115" s="127" t="s">
        <v>104</v>
      </c>
      <c r="T115" s="127">
        <v>268</v>
      </c>
      <c r="U115" s="127">
        <v>321</v>
      </c>
      <c r="V115" s="127">
        <v>301</v>
      </c>
      <c r="W115" s="127">
        <v>270</v>
      </c>
      <c r="X115" s="127">
        <v>269</v>
      </c>
      <c r="Y115" s="127">
        <v>276</v>
      </c>
      <c r="Z115" s="127"/>
      <c r="AA115" s="127" t="str">
        <f>TEXT(Y115,"###,###")</f>
        <v>276</v>
      </c>
      <c r="AB115" s="127"/>
      <c r="AC115" s="127">
        <f>Y115/X115-1</f>
        <v>2.6022304832713727E-2</v>
      </c>
      <c r="AD115" s="127"/>
      <c r="AE115" s="127">
        <f>Y115/T115-1</f>
        <v>2.9850746268656803E-2</v>
      </c>
      <c r="AF115" s="127"/>
    </row>
    <row r="116" spans="19:32" x14ac:dyDescent="0.25">
      <c r="S116" s="127" t="s">
        <v>56</v>
      </c>
      <c r="T116" s="127">
        <v>494</v>
      </c>
      <c r="U116" s="127">
        <v>534</v>
      </c>
      <c r="V116" s="127">
        <v>546</v>
      </c>
      <c r="W116" s="127">
        <v>492</v>
      </c>
      <c r="X116" s="127">
        <v>497</v>
      </c>
      <c r="Y116" s="127">
        <v>516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48.04</v>
      </c>
      <c r="V118" s="127">
        <v>49.17</v>
      </c>
      <c r="W118" s="127">
        <v>43.38</v>
      </c>
      <c r="X118" s="127">
        <v>44.35</v>
      </c>
      <c r="Y118" s="127">
        <v>46.99</v>
      </c>
      <c r="Z118" s="127"/>
      <c r="AA118" s="127" t="str">
        <f>TEXT(Y118,"##.0")</f>
        <v>47.0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2081</v>
      </c>
      <c r="V120" s="127">
        <v>2102</v>
      </c>
      <c r="W120" s="127">
        <v>2139</v>
      </c>
      <c r="X120" s="127">
        <v>2140</v>
      </c>
      <c r="Y120" s="127">
        <v>2143</v>
      </c>
      <c r="Z120" s="127"/>
      <c r="AA120" s="127" t="str">
        <f>TEXT(Y120,"###,###")</f>
        <v>2,143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699</v>
      </c>
      <c r="V121" s="127">
        <v>672</v>
      </c>
      <c r="W121" s="127">
        <v>674</v>
      </c>
      <c r="X121" s="127">
        <v>627</v>
      </c>
      <c r="Y121" s="127">
        <v>676</v>
      </c>
      <c r="Z121" s="127"/>
      <c r="AA121" s="127" t="str">
        <f t="shared" ref="AA121:AA128" si="4">TEXT(Y121,"###,###")</f>
        <v>676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472</v>
      </c>
      <c r="V122" s="127">
        <v>499</v>
      </c>
      <c r="W122" s="127">
        <v>505</v>
      </c>
      <c r="X122" s="127">
        <v>479</v>
      </c>
      <c r="Y122" s="127">
        <v>506</v>
      </c>
      <c r="Z122" s="127"/>
      <c r="AA122" s="127" t="str">
        <f t="shared" si="4"/>
        <v>506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2553</v>
      </c>
      <c r="V124" s="127">
        <v>2601</v>
      </c>
      <c r="W124" s="127">
        <v>2644</v>
      </c>
      <c r="X124" s="127">
        <v>2619</v>
      </c>
      <c r="Y124" s="127">
        <v>2649</v>
      </c>
      <c r="Z124" s="127"/>
      <c r="AA124" s="127" t="str">
        <f t="shared" si="4"/>
        <v>2,649</v>
      </c>
      <c r="AB124" s="127"/>
      <c r="AC124" s="127">
        <f>Y124/$Y$7*100</f>
        <v>79.669172932330824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1171</v>
      </c>
      <c r="V125" s="127">
        <v>1171</v>
      </c>
      <c r="W125" s="127">
        <v>1179</v>
      </c>
      <c r="X125" s="127">
        <v>1106</v>
      </c>
      <c r="Y125" s="127">
        <v>1182</v>
      </c>
      <c r="Z125" s="127"/>
      <c r="AA125" s="127" t="str">
        <f t="shared" si="4"/>
        <v>1,182</v>
      </c>
      <c r="AB125" s="127"/>
      <c r="AC125" s="127">
        <f>Y125/$Y$7*100</f>
        <v>35.548872180451127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1743</v>
      </c>
      <c r="V127" s="127">
        <v>1754</v>
      </c>
      <c r="W127" s="127">
        <v>1780</v>
      </c>
      <c r="X127" s="127">
        <v>1734</v>
      </c>
      <c r="Y127" s="127">
        <v>1780</v>
      </c>
      <c r="Z127" s="127"/>
      <c r="AA127" s="127" t="str">
        <f t="shared" si="4"/>
        <v>1,780</v>
      </c>
      <c r="AB127" s="127"/>
      <c r="AC127" s="127">
        <f>Y127/$Y$7*100</f>
        <v>53.53383458646617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1515</v>
      </c>
      <c r="V128" s="127">
        <v>1525</v>
      </c>
      <c r="W128" s="127">
        <v>1535</v>
      </c>
      <c r="X128" s="127">
        <v>1503</v>
      </c>
      <c r="Y128" s="127">
        <v>1545</v>
      </c>
      <c r="Z128" s="127"/>
      <c r="AA128" s="127" t="str">
        <f t="shared" si="4"/>
        <v>1,545</v>
      </c>
      <c r="AB128" s="127"/>
      <c r="AC128" s="127">
        <f>Y128/$Y$7*100</f>
        <v>46.46616541353383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F8494244-525B-4551-AE51-9B245796719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367C32A9-14C6-47BA-9659-CB39A59DEF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C806BC5C-0FF2-462B-920A-0069842317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B3F24A20-F01A-4745-9754-D7C33456D2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Baw Baw</v>
      </c>
      <c r="T1" s="127"/>
      <c r="U1" s="127"/>
      <c r="V1" s="127"/>
      <c r="W1" s="127"/>
      <c r="X1" s="127"/>
      <c r="Y1" s="127" t="str">
        <f>Y3</f>
        <v>8.6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118</v>
      </c>
      <c r="V3" s="127"/>
      <c r="W3" s="127"/>
      <c r="X3" s="127"/>
      <c r="Y3" s="127" t="s">
        <v>221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8.6'!$Y$3&amp;" "&amp;'Table 8.6'!$U$3&amp;", "&amp;'State data for spotlight'!$C$3&amp;", "&amp;'Table 8.6'!$Y$2</f>
        <v>Table 8.6 Baw Baw,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32620</v>
      </c>
      <c r="U4" s="129">
        <v>33397</v>
      </c>
      <c r="V4" s="129">
        <v>34423</v>
      </c>
      <c r="W4" s="129">
        <v>34818</v>
      </c>
      <c r="X4" s="129">
        <v>35558</v>
      </c>
      <c r="Y4" s="129">
        <v>37715</v>
      </c>
      <c r="Z4" s="127"/>
      <c r="AA4" s="127" t="str">
        <f>TEXT(Y4,"###,###")</f>
        <v>37,715</v>
      </c>
      <c r="AB4" s="127"/>
      <c r="AC4" s="127">
        <f t="shared" ref="AC4:AC9" si="0">Y4/X4-1</f>
        <v>6.066145452500149E-2</v>
      </c>
      <c r="AD4" s="127"/>
      <c r="AE4" s="127">
        <f>Y4/T4-1</f>
        <v>0.15619251992642558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16871</v>
      </c>
      <c r="U5" s="129">
        <v>17203</v>
      </c>
      <c r="V5" s="129">
        <v>17790</v>
      </c>
      <c r="W5" s="129">
        <v>17853</v>
      </c>
      <c r="X5" s="129">
        <v>18104</v>
      </c>
      <c r="Y5" s="129">
        <v>19209</v>
      </c>
      <c r="Z5" s="127"/>
      <c r="AA5" s="127" t="str">
        <f>TEXT(Y5,"###,###")</f>
        <v>19,209</v>
      </c>
      <c r="AB5" s="127"/>
      <c r="AC5" s="127">
        <f t="shared" si="0"/>
        <v>6.1036235086168844E-2</v>
      </c>
      <c r="AD5" s="127"/>
      <c r="AE5" s="127">
        <f t="shared" ref="AE5:AE9" si="1">Y5/T5-1</f>
        <v>0.13858099697706128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15749</v>
      </c>
      <c r="U6" s="129">
        <v>16194</v>
      </c>
      <c r="V6" s="129">
        <v>16633</v>
      </c>
      <c r="W6" s="129">
        <v>16965</v>
      </c>
      <c r="X6" s="129">
        <v>17454</v>
      </c>
      <c r="Y6" s="129">
        <v>18506</v>
      </c>
      <c r="Z6" s="127"/>
      <c r="AA6" s="127" t="str">
        <f>TEXT(Y6,"###,###")</f>
        <v>18,506</v>
      </c>
      <c r="AB6" s="127"/>
      <c r="AC6" s="127">
        <f t="shared" si="0"/>
        <v>6.0272716855735098E-2</v>
      </c>
      <c r="AD6" s="127"/>
      <c r="AE6" s="127">
        <f t="shared" si="1"/>
        <v>0.17505873388786597</v>
      </c>
      <c r="AF6" s="127"/>
    </row>
    <row r="7" spans="1:32" ht="16.5" customHeight="1" thickBot="1" x14ac:dyDescent="0.3">
      <c r="A7" s="46" t="str">
        <f>"QUICK STATS for "&amp;'Table 8.6'!Y2&amp;"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23674</v>
      </c>
      <c r="U7" s="129">
        <v>24099</v>
      </c>
      <c r="V7" s="129">
        <v>24565</v>
      </c>
      <c r="W7" s="129">
        <v>24784</v>
      </c>
      <c r="X7" s="129">
        <v>25532</v>
      </c>
      <c r="Y7" s="129">
        <v>26717</v>
      </c>
      <c r="Z7" s="127"/>
      <c r="AA7" s="127" t="str">
        <f>TEXT(Y7,"###,###")</f>
        <v>26,717</v>
      </c>
      <c r="AB7" s="127"/>
      <c r="AC7" s="127">
        <f t="shared" si="0"/>
        <v>4.64123452921823E-2</v>
      </c>
      <c r="AD7" s="127"/>
      <c r="AE7" s="127">
        <f t="shared" si="1"/>
        <v>0.12853763622539494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37,715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8.6'!AA7</f>
        <v>26,717</v>
      </c>
      <c r="P8" s="51"/>
      <c r="S8" s="127" t="s">
        <v>96</v>
      </c>
      <c r="T8" s="127">
        <v>34116.519999999997</v>
      </c>
      <c r="U8" s="127">
        <v>35295.94</v>
      </c>
      <c r="V8" s="127">
        <v>36040</v>
      </c>
      <c r="W8" s="127">
        <v>37030.75</v>
      </c>
      <c r="X8" s="127">
        <v>39056</v>
      </c>
      <c r="Y8" s="127">
        <v>38668</v>
      </c>
      <c r="Z8" s="127"/>
      <c r="AA8" s="127" t="str">
        <f>TEXT(Y8,"$###,###")</f>
        <v>$38,668</v>
      </c>
      <c r="AB8" s="127"/>
      <c r="AC8" s="127">
        <f t="shared" si="0"/>
        <v>-9.9344530929946773E-3</v>
      </c>
      <c r="AD8" s="127"/>
      <c r="AE8" s="127">
        <f t="shared" si="1"/>
        <v>0.13340985540143024</v>
      </c>
      <c r="AF8" s="127"/>
    </row>
    <row r="9" spans="1:32" x14ac:dyDescent="0.25">
      <c r="A9" s="55" t="s">
        <v>17</v>
      </c>
      <c r="B9" s="56"/>
      <c r="C9" s="57"/>
      <c r="D9" s="58">
        <f>'Table 8.6'!AC104</f>
        <v>70.359273498607976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51.858367331661491</v>
      </c>
      <c r="P9" s="59" t="s">
        <v>97</v>
      </c>
      <c r="S9" s="127" t="s">
        <v>9</v>
      </c>
      <c r="T9" s="127">
        <v>1024887745</v>
      </c>
      <c r="U9" s="127">
        <v>1051497181</v>
      </c>
      <c r="V9" s="127">
        <v>1124777409</v>
      </c>
      <c r="W9" s="127">
        <v>1177015846</v>
      </c>
      <c r="X9" s="127">
        <v>1234257789</v>
      </c>
      <c r="Y9" s="127">
        <v>1318520522</v>
      </c>
      <c r="Z9" s="127"/>
      <c r="AA9" s="127" t="str">
        <f>TEXT(Y9/1000000,"$#,###.0")&amp;" mil"</f>
        <v>$1,318.5 mil</v>
      </c>
      <c r="AB9" s="127"/>
      <c r="AC9" s="127">
        <f t="shared" si="0"/>
        <v>6.8269962524011962E-2</v>
      </c>
      <c r="AD9" s="127"/>
      <c r="AE9" s="127">
        <f t="shared" si="1"/>
        <v>0.28650237885320795</v>
      </c>
      <c r="AF9" s="127"/>
    </row>
    <row r="10" spans="1:32" x14ac:dyDescent="0.25">
      <c r="A10" s="55" t="s">
        <v>20</v>
      </c>
      <c r="B10" s="56"/>
      <c r="C10" s="57"/>
      <c r="D10" s="58">
        <f>'Table 8.6'!AC105</f>
        <v>17.483759777276944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48.141632668338517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87.700714900625059</v>
      </c>
      <c r="P11" s="59" t="s">
        <v>97</v>
      </c>
      <c r="S11" s="127" t="s">
        <v>32</v>
      </c>
      <c r="T11" s="129">
        <v>26792</v>
      </c>
      <c r="U11" s="129">
        <v>27651</v>
      </c>
      <c r="V11" s="129">
        <v>28673</v>
      </c>
      <c r="W11" s="129">
        <v>29214</v>
      </c>
      <c r="X11" s="129">
        <v>29942</v>
      </c>
      <c r="Y11" s="129">
        <v>31831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8.6'!AC108</f>
        <v>17.751557735648944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22.023430774413296</v>
      </c>
      <c r="P12" s="59" t="s">
        <v>97</v>
      </c>
      <c r="S12" s="127" t="s">
        <v>33</v>
      </c>
      <c r="T12" s="129">
        <v>5825</v>
      </c>
      <c r="U12" s="129">
        <v>5749</v>
      </c>
      <c r="V12" s="129">
        <v>5751</v>
      </c>
      <c r="W12" s="129">
        <v>5601</v>
      </c>
      <c r="X12" s="129">
        <v>5614</v>
      </c>
      <c r="Y12" s="129">
        <v>5884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8.6'!AC109</f>
        <v>16.473551637279595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8.6'!AA118</f>
        <v>42.7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8.6'!AC110</f>
        <v>22.070794113747848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15.286147396788561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8.6'!AC111</f>
        <v>31.54712978920854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84.713852603211436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2178</v>
      </c>
      <c r="Z15" s="127"/>
      <c r="AA15" s="130">
        <f t="shared" ref="AA15:AA34" si="2">IF(Y15="np",0,Y15/$Y$34)</f>
        <v>5.7748906270714571E-2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187</v>
      </c>
      <c r="Z16" s="127"/>
      <c r="AA16" s="130">
        <f t="shared" si="2"/>
        <v>4.9582394272835745E-3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2436</v>
      </c>
      <c r="Z17" s="127"/>
      <c r="AA17" s="130">
        <f t="shared" si="2"/>
        <v>6.4589685801405283E-2</v>
      </c>
      <c r="AB17" s="127"/>
      <c r="AC17" s="127"/>
      <c r="AD17" s="127"/>
      <c r="AE17" s="127"/>
      <c r="AF17" s="127"/>
    </row>
    <row r="18" spans="1:32" x14ac:dyDescent="0.25">
      <c r="A18" s="85" t="str">
        <f>'Table 8.6'!$S$1&amp;" ("&amp;'Table 8.6'!$T$2&amp;" to "&amp;'Table 8.6'!$Y$2&amp;")"</f>
        <v>Baw Baw (2011-12 to 2016-17)</v>
      </c>
      <c r="B18" s="85"/>
      <c r="C18" s="85"/>
      <c r="D18" s="85"/>
      <c r="E18" s="85"/>
      <c r="F18" s="85"/>
      <c r="G18" s="85" t="str">
        <f>'Table 8.6'!$S$1&amp;" ("&amp;'Table 8.6'!$T$2&amp;" to "&amp;'Table 8.6'!$Y$2&amp;")"</f>
        <v>Baw Baw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425</v>
      </c>
      <c r="Z18" s="127"/>
      <c r="AA18" s="130">
        <f t="shared" si="2"/>
        <v>1.1268725971099033E-2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3130</v>
      </c>
      <c r="Z19" s="127"/>
      <c r="AA19" s="130">
        <f t="shared" si="2"/>
        <v>8.2990852445976399E-2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1306</v>
      </c>
      <c r="Z20" s="127"/>
      <c r="AA20" s="130">
        <f t="shared" si="2"/>
        <v>3.462813204295373E-2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2707</v>
      </c>
      <c r="Z21" s="127"/>
      <c r="AA21" s="130">
        <f t="shared" si="2"/>
        <v>7.17751557735649E-2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2427</v>
      </c>
      <c r="Z22" s="127"/>
      <c r="AA22" s="130">
        <f t="shared" si="2"/>
        <v>6.4351053957311416E-2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1243</v>
      </c>
      <c r="Z23" s="127"/>
      <c r="AA23" s="130">
        <f t="shared" si="2"/>
        <v>3.29577091342967E-2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281</v>
      </c>
      <c r="Z24" s="127"/>
      <c r="AA24" s="130">
        <f t="shared" si="2"/>
        <v>7.4506164655972424E-3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1197</v>
      </c>
      <c r="Z25" s="127"/>
      <c r="AA25" s="130">
        <f t="shared" si="2"/>
        <v>3.1738035264483627E-2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558</v>
      </c>
      <c r="Z26" s="127"/>
      <c r="AA26" s="130">
        <f t="shared" si="2"/>
        <v>1.4795174333819435E-2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1818</v>
      </c>
      <c r="Z27" s="127"/>
      <c r="AA27" s="130">
        <f t="shared" si="2"/>
        <v>4.8203632506960095E-2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1887</v>
      </c>
      <c r="Z28" s="127"/>
      <c r="AA28" s="130">
        <f t="shared" si="2"/>
        <v>5.0033143311679705E-2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1967</v>
      </c>
      <c r="Z29" s="127"/>
      <c r="AA29" s="130">
        <f t="shared" si="2"/>
        <v>5.2154315259180697E-2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3412</v>
      </c>
      <c r="Z30" s="127"/>
      <c r="AA30" s="130">
        <f t="shared" si="2"/>
        <v>9.0467983560917412E-2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8.6'!Y2&amp;")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3956</v>
      </c>
      <c r="Z31" s="127"/>
      <c r="AA31" s="130">
        <f t="shared" si="2"/>
        <v>0.10489195280392417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645</v>
      </c>
      <c r="Z32" s="127"/>
      <c r="AA32" s="130">
        <f t="shared" si="2"/>
        <v>1.7101948826726766E-2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1246</v>
      </c>
      <c r="Z33" s="127"/>
      <c r="AA33" s="130">
        <f t="shared" si="2"/>
        <v>3.3037253082327987E-2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37715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20526</v>
      </c>
      <c r="U37" s="127">
        <v>20787</v>
      </c>
      <c r="V37" s="127">
        <v>20879</v>
      </c>
      <c r="W37" s="127">
        <v>21147</v>
      </c>
      <c r="X37" s="127">
        <v>21961</v>
      </c>
      <c r="Y37" s="127">
        <v>22633</v>
      </c>
      <c r="Z37" s="127"/>
      <c r="AA37" s="127" t="str">
        <f>TEXT(Y37,"###,###")</f>
        <v>22,633</v>
      </c>
      <c r="AB37" s="127"/>
      <c r="AC37" s="127">
        <f>Y37/X37-1</f>
        <v>3.0599699467237285E-2</v>
      </c>
      <c r="AD37" s="127"/>
      <c r="AE37" s="127">
        <f>Y37/T37-1</f>
        <v>0.10265029718405927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3147</v>
      </c>
      <c r="U38" s="127">
        <v>3312</v>
      </c>
      <c r="V38" s="127">
        <v>3688</v>
      </c>
      <c r="W38" s="127">
        <v>3634</v>
      </c>
      <c r="X38" s="127">
        <v>3573</v>
      </c>
      <c r="Y38" s="127">
        <v>4084</v>
      </c>
      <c r="Z38" s="127"/>
      <c r="AA38" s="127" t="str">
        <f>TEXT(Y38,"###,###")</f>
        <v>4,084</v>
      </c>
      <c r="AB38" s="127"/>
      <c r="AC38" s="127">
        <f>Y38/X38-1</f>
        <v>0.14301707248810525</v>
      </c>
      <c r="AD38" s="127"/>
      <c r="AE38" s="127">
        <f>Y38/T38-1</f>
        <v>0.29774388306323485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23673</v>
      </c>
      <c r="U40" s="127">
        <v>24099</v>
      </c>
      <c r="V40" s="127">
        <v>24567</v>
      </c>
      <c r="W40" s="127">
        <v>24781</v>
      </c>
      <c r="X40" s="127">
        <v>25534</v>
      </c>
      <c r="Y40" s="127">
        <v>26717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84.713852603211436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15.286147396788561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8</v>
      </c>
      <c r="Y44" s="129">
        <v>11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380</v>
      </c>
      <c r="Y45" s="129">
        <v>429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1069</v>
      </c>
      <c r="Y46" s="129">
        <v>1207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1609</v>
      </c>
      <c r="Y47" s="129">
        <v>1681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2044</v>
      </c>
      <c r="Y48" s="129">
        <v>2065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8.6'!S1&amp;" ("&amp;'Table 8.6'!Y2&amp;") *"</f>
        <v>Number of jobs by age and sex of job holders in Baw Baw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1792</v>
      </c>
      <c r="Y49" s="129">
        <v>1978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1557</v>
      </c>
      <c r="Y50" s="129">
        <v>1649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1560</v>
      </c>
      <c r="Y51" s="129">
        <v>1622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1733</v>
      </c>
      <c r="Y52" s="129">
        <v>1862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1737</v>
      </c>
      <c r="Y53" s="129">
        <v>1732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1773</v>
      </c>
      <c r="Y54" s="129">
        <v>1931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1381</v>
      </c>
      <c r="Y55" s="129">
        <v>1454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789</v>
      </c>
      <c r="Y56" s="129">
        <v>866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377</v>
      </c>
      <c r="Y57" s="129">
        <v>394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153</v>
      </c>
      <c r="Y58" s="129">
        <v>184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88</v>
      </c>
      <c r="Y59" s="129">
        <v>92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44</v>
      </c>
      <c r="Y60" s="129">
        <v>54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18104</v>
      </c>
      <c r="Y61" s="129">
        <v>19209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10</v>
      </c>
      <c r="Y63" s="129">
        <v>4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8.6'!S1&amp;" ("&amp;'Table 8.6'!Y2&amp;") *"</f>
        <v>Number of employed persons per occupation of main job by sex in Baw Baw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388</v>
      </c>
      <c r="Y64" s="129">
        <v>462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1079</v>
      </c>
      <c r="Y65" s="129">
        <v>1192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1577</v>
      </c>
      <c r="Y66" s="129">
        <v>1744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2000</v>
      </c>
      <c r="Y67" s="129">
        <v>2054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1606</v>
      </c>
      <c r="Y68" s="129">
        <v>1836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1452</v>
      </c>
      <c r="Y69" s="129">
        <v>1526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1680</v>
      </c>
      <c r="Y70" s="129">
        <v>1642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1838</v>
      </c>
      <c r="Y71" s="129">
        <v>1938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1864</v>
      </c>
      <c r="Y72" s="129">
        <v>1934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1742</v>
      </c>
      <c r="Y73" s="129">
        <v>1804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1212</v>
      </c>
      <c r="Y74" s="129">
        <v>1265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569</v>
      </c>
      <c r="Y75" s="129">
        <v>617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194</v>
      </c>
      <c r="Y76" s="129">
        <v>232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114</v>
      </c>
      <c r="Y77" s="129">
        <v>132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72</v>
      </c>
      <c r="Y78" s="129">
        <v>78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49</v>
      </c>
      <c r="Y79" s="129">
        <v>45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17454</v>
      </c>
      <c r="Y80" s="129">
        <v>18506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8.6'!S1</f>
        <v>Baw Baw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1338</v>
      </c>
      <c r="Y83" s="129">
        <v>1419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1366</v>
      </c>
      <c r="Y84" s="129">
        <v>1426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8.6'!AA4</f>
        <v>37,715</v>
      </c>
      <c r="D85" s="99">
        <f>'Table 8.6'!AC4</f>
        <v>6.066145452500149E-2</v>
      </c>
      <c r="E85" s="100">
        <f>'Table 8.6'!AC4</f>
        <v>6.066145452500149E-2</v>
      </c>
      <c r="F85" s="99">
        <f>'Table 8.6'!AE4</f>
        <v>0.15619251992642558</v>
      </c>
      <c r="G85" s="100">
        <f>'Table 8.6'!AE4</f>
        <v>0.15619251992642558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2538</v>
      </c>
      <c r="Y85" s="129">
        <v>2768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8.6'!AA5</f>
        <v>19,209</v>
      </c>
      <c r="D86" s="99">
        <f>'Table 8.6'!AC5</f>
        <v>6.1036235086168844E-2</v>
      </c>
      <c r="E86" s="100">
        <f>'Table 8.6'!AC5</f>
        <v>6.1036235086168844E-2</v>
      </c>
      <c r="F86" s="99">
        <f>'Table 8.6'!AE5</f>
        <v>0.13858099697706128</v>
      </c>
      <c r="G86" s="100">
        <f>'Table 8.6'!AE5</f>
        <v>0.13858099697706128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531</v>
      </c>
      <c r="Y86" s="129">
        <v>567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8.6'!AA6</f>
        <v>18,506</v>
      </c>
      <c r="D87" s="99">
        <f>'Table 8.6'!AC6</f>
        <v>6.0272716855735098E-2</v>
      </c>
      <c r="E87" s="100">
        <f>'Table 8.6'!AC6</f>
        <v>6.0272716855735098E-2</v>
      </c>
      <c r="F87" s="99">
        <f>'Table 8.6'!AE6</f>
        <v>0.17505873388786597</v>
      </c>
      <c r="G87" s="100">
        <f>'Table 8.6'!AE6</f>
        <v>0.17505873388786597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438</v>
      </c>
      <c r="Y87" s="129">
        <v>478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8.6'!AA7</f>
        <v>26,717</v>
      </c>
      <c r="D88" s="99">
        <f>'Table 8.6'!AC7</f>
        <v>4.64123452921823E-2</v>
      </c>
      <c r="E88" s="100">
        <f>'Table 8.6'!AC7</f>
        <v>4.64123452921823E-2</v>
      </c>
      <c r="F88" s="99">
        <f>'Table 8.6'!AE7</f>
        <v>0.12853763622539494</v>
      </c>
      <c r="G88" s="100">
        <f>'Table 8.6'!AE7</f>
        <v>0.12853763622539494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532</v>
      </c>
      <c r="Y88" s="129">
        <v>565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8.6'!AA37</f>
        <v>22,633</v>
      </c>
      <c r="D89" s="99">
        <f>'Table 8.6'!AC37</f>
        <v>3.0599699467237285E-2</v>
      </c>
      <c r="E89" s="100">
        <f>'Table 8.6'!AC37</f>
        <v>3.0599699467237285E-2</v>
      </c>
      <c r="F89" s="99">
        <f>'Table 8.6'!AE37</f>
        <v>0.10265029718405927</v>
      </c>
      <c r="G89" s="100">
        <f>'Table 8.6'!AE37</f>
        <v>0.10265029718405927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1300</v>
      </c>
      <c r="Y89" s="129">
        <v>1385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8.6'!AA38</f>
        <v>4,084</v>
      </c>
      <c r="D90" s="99">
        <f>'Table 8.6'!AC38</f>
        <v>0.14301707248810525</v>
      </c>
      <c r="E90" s="100">
        <f>'Table 8.6'!AC38</f>
        <v>0.14301707248810525</v>
      </c>
      <c r="F90" s="99">
        <f>'Table 8.6'!AE38</f>
        <v>0.29774388306323485</v>
      </c>
      <c r="G90" s="100">
        <f>'Table 8.6'!AE38</f>
        <v>0.29774388306323485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1858</v>
      </c>
      <c r="Y90" s="129">
        <v>1899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8.6'!AA114</f>
        <v>1,717</v>
      </c>
      <c r="D91" s="99">
        <f>'Table 8.6'!AC114</f>
        <v>0.21171489061397319</v>
      </c>
      <c r="E91" s="100">
        <f>'Table 8.6'!AC114</f>
        <v>0.21171489061397319</v>
      </c>
      <c r="F91" s="99">
        <f>'Table 8.6'!AE114</f>
        <v>0.33618677042801548</v>
      </c>
      <c r="G91" s="100">
        <f>'Table 8.6'!AE114</f>
        <v>0.33618677042801548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13258</v>
      </c>
      <c r="Y91" s="129">
        <v>13855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8.6'!AA115</f>
        <v>2,367</v>
      </c>
      <c r="D92" s="99">
        <f>'Table 8.6'!AC115</f>
        <v>9.6340898564150068E-2</v>
      </c>
      <c r="E92" s="100">
        <f>'Table 8.6'!AC115</f>
        <v>9.6340898564150068E-2</v>
      </c>
      <c r="F92" s="99">
        <f>'Table 8.6'!AE115</f>
        <v>0.27463651050080773</v>
      </c>
      <c r="G92" s="100">
        <f>'Table 8.6'!AE115</f>
        <v>0.27463651050080773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8.6'!AA8</f>
        <v>$38,668</v>
      </c>
      <c r="D93" s="99">
        <f>'Table 8.6'!AC8</f>
        <v>-9.9344530929946773E-3</v>
      </c>
      <c r="E93" s="100">
        <f>'Table 8.6'!AC8</f>
        <v>-9.9344530929946773E-3</v>
      </c>
      <c r="F93" s="99">
        <f>'Table 8.6'!AE8</f>
        <v>0.13340985540143024</v>
      </c>
      <c r="G93" s="100">
        <f>'Table 8.6'!AE8</f>
        <v>0.13340985540143024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746</v>
      </c>
      <c r="Y93" s="129">
        <v>834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8.6'!AA9</f>
        <v>$1,318.5 mil</v>
      </c>
      <c r="D94" s="99">
        <f>'Table 8.6'!AC9</f>
        <v>6.8269962524011962E-2</v>
      </c>
      <c r="E94" s="100">
        <f>'Table 8.6'!AC9</f>
        <v>6.8269962524011962E-2</v>
      </c>
      <c r="F94" s="99">
        <f>'Table 8.6'!AE9</f>
        <v>0.28650237885320795</v>
      </c>
      <c r="G94" s="100">
        <f>'Table 8.6'!AE9</f>
        <v>0.28650237885320795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2410</v>
      </c>
      <c r="Y94" s="129">
        <v>2482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434</v>
      </c>
      <c r="Y95" s="129">
        <v>465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1712</v>
      </c>
      <c r="Y96" s="129">
        <v>1919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1985</v>
      </c>
      <c r="Y97" s="129">
        <v>2182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1057</v>
      </c>
      <c r="Y98" s="129">
        <v>1100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113</v>
      </c>
      <c r="Y99" s="129">
        <v>118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1080</v>
      </c>
      <c r="Y100" s="129">
        <v>1099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12274</v>
      </c>
      <c r="Y101" s="129">
        <v>12862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24007</v>
      </c>
      <c r="Y104" s="127">
        <v>26536</v>
      </c>
      <c r="Z104" s="127"/>
      <c r="AA104" s="127" t="str">
        <f>TEXT(Y104,"###,###")</f>
        <v>26,536</v>
      </c>
      <c r="AB104" s="127"/>
      <c r="AC104" s="127">
        <f>Y104/($Y$4)*100</f>
        <v>70.359273498607976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6344</v>
      </c>
      <c r="Y105" s="127">
        <v>6594</v>
      </c>
      <c r="Z105" s="127"/>
      <c r="AA105" s="127" t="str">
        <f>TEXT(Y105,"###,###")</f>
        <v>6,594</v>
      </c>
      <c r="AB105" s="127"/>
      <c r="AC105" s="127">
        <f>Y105/($Y$4)*100</f>
        <v>17.483759777276944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30351</v>
      </c>
      <c r="Y106" s="127">
        <v>33130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5704</v>
      </c>
      <c r="Y108" s="127">
        <v>6695</v>
      </c>
      <c r="Z108" s="127"/>
      <c r="AA108" s="127" t="str">
        <f>TEXT(Y108,"###,###")</f>
        <v>6,695</v>
      </c>
      <c r="AB108" s="127"/>
      <c r="AC108" s="127">
        <f>Y108/($Y$4)*100</f>
        <v>17.751557735648944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5732</v>
      </c>
      <c r="Y109" s="127">
        <v>6213</v>
      </c>
      <c r="Z109" s="127"/>
      <c r="AA109" s="127" t="str">
        <f>TEXT(Y109,"###,###")</f>
        <v>6,213</v>
      </c>
      <c r="AB109" s="127"/>
      <c r="AC109" s="127">
        <f t="shared" ref="AC109:AC111" si="3">Y109/($Y$4)*100</f>
        <v>16.473551637279595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7347</v>
      </c>
      <c r="Y110" s="127">
        <v>8324</v>
      </c>
      <c r="Z110" s="127"/>
      <c r="AA110" s="127" t="str">
        <f>TEXT(Y110,"###,###")</f>
        <v>8,324</v>
      </c>
      <c r="AB110" s="127"/>
      <c r="AC110" s="127">
        <f t="shared" si="3"/>
        <v>22.070794113747848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11569</v>
      </c>
      <c r="Y111" s="127">
        <v>11898</v>
      </c>
      <c r="Z111" s="127"/>
      <c r="AA111" s="127" t="str">
        <f>TEXT(Y111,"###,###")</f>
        <v>11,898</v>
      </c>
      <c r="AB111" s="127"/>
      <c r="AC111" s="127">
        <f t="shared" si="3"/>
        <v>31.54712978920854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35558</v>
      </c>
      <c r="Y112" s="127">
        <v>37715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1285</v>
      </c>
      <c r="U114" s="127">
        <v>1315</v>
      </c>
      <c r="V114" s="127">
        <v>1561</v>
      </c>
      <c r="W114" s="127">
        <v>1524</v>
      </c>
      <c r="X114" s="127">
        <v>1417</v>
      </c>
      <c r="Y114" s="127">
        <v>1717</v>
      </c>
      <c r="Z114" s="127"/>
      <c r="AA114" s="127" t="str">
        <f>TEXT(Y114,"###,###")</f>
        <v>1,717</v>
      </c>
      <c r="AB114" s="127"/>
      <c r="AC114" s="127">
        <f>Y114/X114-1</f>
        <v>0.21171489061397319</v>
      </c>
      <c r="AD114" s="127"/>
      <c r="AE114" s="127">
        <f>Y114/T114-1</f>
        <v>0.33618677042801548</v>
      </c>
      <c r="AF114" s="127"/>
    </row>
    <row r="115" spans="19:32" x14ac:dyDescent="0.25">
      <c r="S115" s="127" t="s">
        <v>104</v>
      </c>
      <c r="T115" s="127">
        <v>1857</v>
      </c>
      <c r="U115" s="127">
        <v>2000</v>
      </c>
      <c r="V115" s="127">
        <v>2125</v>
      </c>
      <c r="W115" s="127">
        <v>2117</v>
      </c>
      <c r="X115" s="127">
        <v>2159</v>
      </c>
      <c r="Y115" s="127">
        <v>2367</v>
      </c>
      <c r="Z115" s="127"/>
      <c r="AA115" s="127" t="str">
        <f>TEXT(Y115,"###,###")</f>
        <v>2,367</v>
      </c>
      <c r="AB115" s="127"/>
      <c r="AC115" s="127">
        <f>Y115/X115-1</f>
        <v>9.6340898564150068E-2</v>
      </c>
      <c r="AD115" s="127"/>
      <c r="AE115" s="127">
        <f>Y115/T115-1</f>
        <v>0.27463651050080773</v>
      </c>
      <c r="AF115" s="127"/>
    </row>
    <row r="116" spans="19:32" x14ac:dyDescent="0.25">
      <c r="S116" s="127" t="s">
        <v>56</v>
      </c>
      <c r="T116" s="127">
        <v>3142</v>
      </c>
      <c r="U116" s="127">
        <v>3315</v>
      </c>
      <c r="V116" s="127">
        <v>3686</v>
      </c>
      <c r="W116" s="127">
        <v>3641</v>
      </c>
      <c r="X116" s="127">
        <v>3576</v>
      </c>
      <c r="Y116" s="127">
        <v>4084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40.549999999999997</v>
      </c>
      <c r="V118" s="127">
        <v>44.62</v>
      </c>
      <c r="W118" s="127">
        <v>39.74</v>
      </c>
      <c r="X118" s="127">
        <v>41.68</v>
      </c>
      <c r="Y118" s="127">
        <v>42.73</v>
      </c>
      <c r="Z118" s="127"/>
      <c r="AA118" s="127" t="str">
        <f>TEXT(Y118,"##.0")</f>
        <v>42.7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18354</v>
      </c>
      <c r="V120" s="127">
        <v>18815</v>
      </c>
      <c r="W120" s="127">
        <v>19180</v>
      </c>
      <c r="X120" s="127">
        <v>19916</v>
      </c>
      <c r="Y120" s="127">
        <v>20833</v>
      </c>
      <c r="Z120" s="127"/>
      <c r="AA120" s="127" t="str">
        <f>TEXT(Y120,"###,###")</f>
        <v>20,833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3312</v>
      </c>
      <c r="V121" s="127">
        <v>3244</v>
      </c>
      <c r="W121" s="127">
        <v>3158</v>
      </c>
      <c r="X121" s="127">
        <v>3191</v>
      </c>
      <c r="Y121" s="127">
        <v>3286</v>
      </c>
      <c r="Z121" s="127"/>
      <c r="AA121" s="127" t="str">
        <f t="shared" ref="AA121:AA128" si="4">TEXT(Y121,"###,###")</f>
        <v>3,286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2431</v>
      </c>
      <c r="V122" s="127">
        <v>2505</v>
      </c>
      <c r="W122" s="127">
        <v>2446</v>
      </c>
      <c r="X122" s="127">
        <v>2421</v>
      </c>
      <c r="Y122" s="127">
        <v>2598</v>
      </c>
      <c r="Z122" s="127"/>
      <c r="AA122" s="127" t="str">
        <f t="shared" si="4"/>
        <v>2,598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20785</v>
      </c>
      <c r="V124" s="127">
        <v>21320</v>
      </c>
      <c r="W124" s="127">
        <v>21626</v>
      </c>
      <c r="X124" s="127">
        <v>22337</v>
      </c>
      <c r="Y124" s="127">
        <v>23431</v>
      </c>
      <c r="Z124" s="127"/>
      <c r="AA124" s="127" t="str">
        <f t="shared" si="4"/>
        <v>23,431</v>
      </c>
      <c r="AB124" s="127"/>
      <c r="AC124" s="127">
        <f>Y124/$Y$7*100</f>
        <v>87.700714900625059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5743</v>
      </c>
      <c r="V125" s="127">
        <v>5749</v>
      </c>
      <c r="W125" s="127">
        <v>5604</v>
      </c>
      <c r="X125" s="127">
        <v>5612</v>
      </c>
      <c r="Y125" s="127">
        <v>5884</v>
      </c>
      <c r="Z125" s="127"/>
      <c r="AA125" s="127" t="str">
        <f t="shared" si="4"/>
        <v>5,884</v>
      </c>
      <c r="AB125" s="127"/>
      <c r="AC125" s="127">
        <f>Y125/$Y$7*100</f>
        <v>22.023430774413296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12678</v>
      </c>
      <c r="V127" s="127">
        <v>12895</v>
      </c>
      <c r="W127" s="127">
        <v>12952</v>
      </c>
      <c r="X127" s="127">
        <v>13258</v>
      </c>
      <c r="Y127" s="127">
        <v>13855</v>
      </c>
      <c r="Z127" s="127"/>
      <c r="AA127" s="127" t="str">
        <f t="shared" si="4"/>
        <v>13,855</v>
      </c>
      <c r="AB127" s="127"/>
      <c r="AC127" s="127">
        <f>Y127/$Y$7*100</f>
        <v>51.858367331661491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11421</v>
      </c>
      <c r="V128" s="127">
        <v>11670</v>
      </c>
      <c r="W128" s="127">
        <v>11832</v>
      </c>
      <c r="X128" s="127">
        <v>12274</v>
      </c>
      <c r="Y128" s="127">
        <v>12862</v>
      </c>
      <c r="Z128" s="127"/>
      <c r="AA128" s="127" t="str">
        <f t="shared" si="4"/>
        <v>12,862</v>
      </c>
      <c r="AB128" s="127"/>
      <c r="AC128" s="127">
        <f>Y128/$Y$7*100</f>
        <v>48.141632668338517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6A06E773-A416-4FDD-BB69-EFB4D87312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CAD756DA-031F-400D-8034-A324B6515F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B48CB4CF-0603-49A0-B831-E4D71C27B87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221ED488-2523-4126-82D2-51399C358EE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Wangaratta</v>
      </c>
      <c r="T1" s="127"/>
      <c r="U1" s="127"/>
      <c r="V1" s="127"/>
      <c r="W1" s="127"/>
      <c r="X1" s="127"/>
      <c r="Y1" s="127" t="str">
        <f>Y3</f>
        <v>8.69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179</v>
      </c>
      <c r="V3" s="127"/>
      <c r="W3" s="127"/>
      <c r="X3" s="127"/>
      <c r="Y3" s="127" t="s">
        <v>279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8.69'!$Y$3&amp;" "&amp;'Table 8.69'!$U$3&amp;", "&amp;'State data for spotlight'!$C$3&amp;", "&amp;'Table 8.69'!$Y$2</f>
        <v>Table 8.69 Wangaratta,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21998</v>
      </c>
      <c r="U4" s="129">
        <v>22066</v>
      </c>
      <c r="V4" s="129">
        <v>22104</v>
      </c>
      <c r="W4" s="129">
        <v>22111</v>
      </c>
      <c r="X4" s="129">
        <v>21702</v>
      </c>
      <c r="Y4" s="129">
        <v>22453</v>
      </c>
      <c r="Z4" s="127"/>
      <c r="AA4" s="127" t="str">
        <f>TEXT(Y4,"###,###")</f>
        <v>22,453</v>
      </c>
      <c r="AB4" s="127"/>
      <c r="AC4" s="127">
        <f t="shared" ref="AC4:AC9" si="0">Y4/X4-1</f>
        <v>3.4605105520228552E-2</v>
      </c>
      <c r="AD4" s="127"/>
      <c r="AE4" s="127">
        <f>Y4/T4-1</f>
        <v>2.0683698518047189E-2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11108</v>
      </c>
      <c r="U5" s="129">
        <v>11154</v>
      </c>
      <c r="V5" s="129">
        <v>11138</v>
      </c>
      <c r="W5" s="129">
        <v>11012</v>
      </c>
      <c r="X5" s="129">
        <v>10815</v>
      </c>
      <c r="Y5" s="129">
        <v>11071</v>
      </c>
      <c r="Z5" s="127"/>
      <c r="AA5" s="127" t="str">
        <f>TEXT(Y5,"###,###")</f>
        <v>11,071</v>
      </c>
      <c r="AB5" s="127"/>
      <c r="AC5" s="127">
        <f t="shared" si="0"/>
        <v>2.3670827554322704E-2</v>
      </c>
      <c r="AD5" s="127"/>
      <c r="AE5" s="127">
        <f t="shared" ref="AE5:AE9" si="1">Y5/T5-1</f>
        <v>-3.3309326611451473E-3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10890</v>
      </c>
      <c r="U6" s="129">
        <v>10912</v>
      </c>
      <c r="V6" s="129">
        <v>10966</v>
      </c>
      <c r="W6" s="129">
        <v>11099</v>
      </c>
      <c r="X6" s="129">
        <v>10887</v>
      </c>
      <c r="Y6" s="129">
        <v>11382</v>
      </c>
      <c r="Z6" s="127"/>
      <c r="AA6" s="127" t="str">
        <f>TEXT(Y6,"###,###")</f>
        <v>11,382</v>
      </c>
      <c r="AB6" s="127"/>
      <c r="AC6" s="127">
        <f t="shared" si="0"/>
        <v>4.5467070818407285E-2</v>
      </c>
      <c r="AD6" s="127"/>
      <c r="AE6" s="127">
        <f t="shared" si="1"/>
        <v>4.5179063360881511E-2</v>
      </c>
      <c r="AF6" s="127"/>
    </row>
    <row r="7" spans="1:32" ht="16.5" customHeight="1" thickBot="1" x14ac:dyDescent="0.3">
      <c r="A7" s="46" t="str">
        <f>"QUICK STATS for "&amp;'Table 8.69'!Y2&amp;"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15283</v>
      </c>
      <c r="U7" s="129">
        <v>15300</v>
      </c>
      <c r="V7" s="129">
        <v>15375</v>
      </c>
      <c r="W7" s="129">
        <v>15345</v>
      </c>
      <c r="X7" s="129">
        <v>15306</v>
      </c>
      <c r="Y7" s="129">
        <v>15561</v>
      </c>
      <c r="Z7" s="127"/>
      <c r="AA7" s="127" t="str">
        <f>TEXT(Y7,"###,###")</f>
        <v>15,561</v>
      </c>
      <c r="AB7" s="127"/>
      <c r="AC7" s="127">
        <f t="shared" si="0"/>
        <v>1.6660133281066303E-2</v>
      </c>
      <c r="AD7" s="127"/>
      <c r="AE7" s="127">
        <f t="shared" si="1"/>
        <v>1.8190145913760336E-2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22,453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8.69'!AA7</f>
        <v>15,561</v>
      </c>
      <c r="P8" s="51"/>
      <c r="S8" s="127" t="s">
        <v>96</v>
      </c>
      <c r="T8" s="127">
        <v>30000</v>
      </c>
      <c r="U8" s="127">
        <v>31277.11</v>
      </c>
      <c r="V8" s="127">
        <v>32192.5</v>
      </c>
      <c r="W8" s="127">
        <v>34633</v>
      </c>
      <c r="X8" s="127">
        <v>35714.629999999997</v>
      </c>
      <c r="Y8" s="127">
        <v>36039.269999999997</v>
      </c>
      <c r="Z8" s="127"/>
      <c r="AA8" s="127" t="str">
        <f>TEXT(Y8,"$###,###")</f>
        <v>$36,039</v>
      </c>
      <c r="AB8" s="127"/>
      <c r="AC8" s="127">
        <f t="shared" si="0"/>
        <v>9.0898323740158382E-3</v>
      </c>
      <c r="AD8" s="127"/>
      <c r="AE8" s="127">
        <f t="shared" si="1"/>
        <v>0.20130899999999996</v>
      </c>
      <c r="AF8" s="127"/>
    </row>
    <row r="9" spans="1:32" x14ac:dyDescent="0.25">
      <c r="A9" s="55" t="s">
        <v>17</v>
      </c>
      <c r="B9" s="56"/>
      <c r="C9" s="57"/>
      <c r="D9" s="58">
        <f>'Table 8.69'!AC104</f>
        <v>68.476372867768234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51.172803804382752</v>
      </c>
      <c r="P9" s="59" t="s">
        <v>97</v>
      </c>
      <c r="S9" s="127" t="s">
        <v>9</v>
      </c>
      <c r="T9" s="127">
        <v>591755315</v>
      </c>
      <c r="U9" s="127">
        <v>618102993</v>
      </c>
      <c r="V9" s="127">
        <v>650149624</v>
      </c>
      <c r="W9" s="127">
        <v>681225760</v>
      </c>
      <c r="X9" s="127">
        <v>697372229</v>
      </c>
      <c r="Y9" s="127">
        <v>730583682</v>
      </c>
      <c r="Z9" s="127"/>
      <c r="AA9" s="127" t="str">
        <f>TEXT(Y9/1000000,"$#,###.0")&amp;" mil"</f>
        <v>$730.6 mil</v>
      </c>
      <c r="AB9" s="127"/>
      <c r="AC9" s="127">
        <f t="shared" si="0"/>
        <v>4.7623710292598931E-2</v>
      </c>
      <c r="AD9" s="127"/>
      <c r="AE9" s="127">
        <f t="shared" si="1"/>
        <v>0.23460434318194512</v>
      </c>
      <c r="AF9" s="127"/>
    </row>
    <row r="10" spans="1:32" x14ac:dyDescent="0.25">
      <c r="A10" s="55" t="s">
        <v>20</v>
      </c>
      <c r="B10" s="56"/>
      <c r="C10" s="57"/>
      <c r="D10" s="58">
        <f>'Table 8.69'!AC105</f>
        <v>20.442702534182512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48.827196195617248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88.882462566673098</v>
      </c>
      <c r="P11" s="59" t="s">
        <v>97</v>
      </c>
      <c r="S11" s="127" t="s">
        <v>32</v>
      </c>
      <c r="T11" s="129">
        <v>18561</v>
      </c>
      <c r="U11" s="129">
        <v>18563</v>
      </c>
      <c r="V11" s="129">
        <v>18644</v>
      </c>
      <c r="W11" s="129">
        <v>18776</v>
      </c>
      <c r="X11" s="129">
        <v>18380</v>
      </c>
      <c r="Y11" s="129">
        <v>19094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8.69'!AC108</f>
        <v>15.935509731439007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21.586016322858427</v>
      </c>
      <c r="P12" s="59" t="s">
        <v>97</v>
      </c>
      <c r="S12" s="127" t="s">
        <v>33</v>
      </c>
      <c r="T12" s="129">
        <v>3439</v>
      </c>
      <c r="U12" s="129">
        <v>3503</v>
      </c>
      <c r="V12" s="129">
        <v>3459</v>
      </c>
      <c r="W12" s="129">
        <v>3333</v>
      </c>
      <c r="X12" s="129">
        <v>3319</v>
      </c>
      <c r="Y12" s="129">
        <v>3359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8.69'!AC109</f>
        <v>17.921881263082884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8.69'!AA118</f>
        <v>43.7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8.69'!AC110</f>
        <v>20.438248786353714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17.074738127369706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8.69'!AC111</f>
        <v>34.623435621075132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82.925261872630301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1332</v>
      </c>
      <c r="Z15" s="127"/>
      <c r="AA15" s="130">
        <f t="shared" ref="AA15:AA34" si="2">IF(Y15="np",0,Y15/$Y$34)</f>
        <v>5.9323921079588476E-2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43</v>
      </c>
      <c r="Z16" s="127"/>
      <c r="AA16" s="130">
        <f t="shared" si="2"/>
        <v>1.9151115663831114E-3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1713</v>
      </c>
      <c r="Z17" s="127"/>
      <c r="AA17" s="130">
        <f t="shared" si="2"/>
        <v>7.62927003073086E-2</v>
      </c>
      <c r="AB17" s="127"/>
      <c r="AC17" s="127"/>
      <c r="AD17" s="127"/>
      <c r="AE17" s="127"/>
      <c r="AF17" s="127"/>
    </row>
    <row r="18" spans="1:32" x14ac:dyDescent="0.25">
      <c r="A18" s="85" t="str">
        <f>'Table 8.69'!$S$1&amp;" ("&amp;'Table 8.69'!$T$2&amp;" to "&amp;'Table 8.69'!$Y$2&amp;")"</f>
        <v>Wangaratta (2011-12 to 2016-17)</v>
      </c>
      <c r="B18" s="85"/>
      <c r="C18" s="85"/>
      <c r="D18" s="85"/>
      <c r="E18" s="85"/>
      <c r="F18" s="85"/>
      <c r="G18" s="85" t="str">
        <f>'Table 8.69'!$S$1&amp;" ("&amp;'Table 8.69'!$T$2&amp;" to "&amp;'Table 8.69'!$Y$2&amp;")"</f>
        <v>Wangaratta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124</v>
      </c>
      <c r="Z18" s="127"/>
      <c r="AA18" s="130">
        <f t="shared" si="2"/>
        <v>5.5226473077094372E-3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1270</v>
      </c>
      <c r="Z19" s="127"/>
      <c r="AA19" s="130">
        <f t="shared" si="2"/>
        <v>5.6562597425733753E-2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721</v>
      </c>
      <c r="Z20" s="127"/>
      <c r="AA20" s="130">
        <f t="shared" si="2"/>
        <v>3.2111521845633102E-2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2011</v>
      </c>
      <c r="Z21" s="127"/>
      <c r="AA21" s="130">
        <f t="shared" si="2"/>
        <v>8.9564868837126443E-2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1773</v>
      </c>
      <c r="Z22" s="127"/>
      <c r="AA22" s="130">
        <f t="shared" si="2"/>
        <v>7.8964949004587365E-2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774</v>
      </c>
      <c r="Z23" s="127"/>
      <c r="AA23" s="130">
        <f t="shared" si="2"/>
        <v>3.4472008194896007E-2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162</v>
      </c>
      <c r="Z24" s="127"/>
      <c r="AA24" s="130">
        <f t="shared" si="2"/>
        <v>7.2150714826526522E-3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537</v>
      </c>
      <c r="Z25" s="127"/>
      <c r="AA25" s="130">
        <f t="shared" si="2"/>
        <v>2.3916625840644901E-2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261</v>
      </c>
      <c r="Z26" s="127"/>
      <c r="AA26" s="130">
        <f t="shared" si="2"/>
        <v>1.1624281833162607E-2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769</v>
      </c>
      <c r="Z27" s="127"/>
      <c r="AA27" s="130">
        <f t="shared" si="2"/>
        <v>3.4249320803456107E-2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1368</v>
      </c>
      <c r="Z28" s="127"/>
      <c r="AA28" s="130">
        <f t="shared" si="2"/>
        <v>6.0927270297955728E-2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1306</v>
      </c>
      <c r="Z29" s="127"/>
      <c r="AA29" s="130">
        <f t="shared" si="2"/>
        <v>5.8165946644101012E-2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1873</v>
      </c>
      <c r="Z30" s="127"/>
      <c r="AA30" s="130">
        <f t="shared" si="2"/>
        <v>8.3418696833385292E-2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8.69'!Y2&amp;")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2883</v>
      </c>
      <c r="Z31" s="127"/>
      <c r="AA31" s="130">
        <f t="shared" si="2"/>
        <v>0.12840154990424443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419</v>
      </c>
      <c r="Z32" s="127"/>
      <c r="AA32" s="130">
        <f t="shared" si="2"/>
        <v>1.8661203402663341E-2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578</v>
      </c>
      <c r="Z33" s="127"/>
      <c r="AA33" s="130">
        <f t="shared" si="2"/>
        <v>2.5742662450452057E-2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22453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12774</v>
      </c>
      <c r="U37" s="127">
        <v>12614</v>
      </c>
      <c r="V37" s="127">
        <v>12722</v>
      </c>
      <c r="W37" s="127">
        <v>12761</v>
      </c>
      <c r="X37" s="127">
        <v>12821</v>
      </c>
      <c r="Y37" s="127">
        <v>12904</v>
      </c>
      <c r="Z37" s="127"/>
      <c r="AA37" s="127" t="str">
        <f>TEXT(Y37,"###,###")</f>
        <v>12,904</v>
      </c>
      <c r="AB37" s="127"/>
      <c r="AC37" s="127">
        <f>Y37/X37-1</f>
        <v>6.473753997348064E-3</v>
      </c>
      <c r="AD37" s="127"/>
      <c r="AE37" s="127">
        <f>Y37/T37-1</f>
        <v>1.017692187255359E-2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2507</v>
      </c>
      <c r="U38" s="127">
        <v>2688</v>
      </c>
      <c r="V38" s="127">
        <v>2652</v>
      </c>
      <c r="W38" s="127">
        <v>2583</v>
      </c>
      <c r="X38" s="127">
        <v>2482</v>
      </c>
      <c r="Y38" s="127">
        <v>2657</v>
      </c>
      <c r="Z38" s="127"/>
      <c r="AA38" s="127" t="str">
        <f>TEXT(Y38,"###,###")</f>
        <v>2,657</v>
      </c>
      <c r="AB38" s="127"/>
      <c r="AC38" s="127">
        <f>Y38/X38-1</f>
        <v>7.0507655116841317E-2</v>
      </c>
      <c r="AD38" s="127"/>
      <c r="AE38" s="127">
        <f>Y38/T38-1</f>
        <v>5.9832469086557705E-2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15281</v>
      </c>
      <c r="U40" s="127">
        <v>15302</v>
      </c>
      <c r="V40" s="127">
        <v>15374</v>
      </c>
      <c r="W40" s="127">
        <v>15344</v>
      </c>
      <c r="X40" s="127">
        <v>15303</v>
      </c>
      <c r="Y40" s="127">
        <v>15561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82.925261872630301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17.074738127369706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6</v>
      </c>
      <c r="Y44" s="129">
        <v>8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267</v>
      </c>
      <c r="Y45" s="129">
        <v>331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731</v>
      </c>
      <c r="Y46" s="129">
        <v>744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888</v>
      </c>
      <c r="Y47" s="129">
        <v>930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984</v>
      </c>
      <c r="Y48" s="129">
        <v>1070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8.69'!S1&amp;" ("&amp;'Table 8.69'!Y2&amp;") *"</f>
        <v>Number of jobs by age and sex of job holders in Wangaratta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966</v>
      </c>
      <c r="Y49" s="129">
        <v>970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869</v>
      </c>
      <c r="Y50" s="129">
        <v>875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1021</v>
      </c>
      <c r="Y51" s="129">
        <v>993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1087</v>
      </c>
      <c r="Y52" s="129">
        <v>1109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1110</v>
      </c>
      <c r="Y53" s="129">
        <v>1068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1031</v>
      </c>
      <c r="Y54" s="129">
        <v>1022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933</v>
      </c>
      <c r="Y55" s="129">
        <v>975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483</v>
      </c>
      <c r="Y56" s="129">
        <v>530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200</v>
      </c>
      <c r="Y57" s="129">
        <v>211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125</v>
      </c>
      <c r="Y58" s="129">
        <v>132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57</v>
      </c>
      <c r="Y59" s="129">
        <v>63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44</v>
      </c>
      <c r="Y60" s="129">
        <v>40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10815</v>
      </c>
      <c r="Y61" s="129">
        <v>11071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6</v>
      </c>
      <c r="Y63" s="129">
        <v>8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8.69'!S1&amp;" ("&amp;'Table 8.69'!Y2&amp;") *"</f>
        <v>Number of employed persons per occupation of main job by sex in Wangaratta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290</v>
      </c>
      <c r="Y64" s="129">
        <v>358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724</v>
      </c>
      <c r="Y65" s="129">
        <v>710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976</v>
      </c>
      <c r="Y66" s="129">
        <v>1045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885</v>
      </c>
      <c r="Y67" s="129">
        <v>950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840</v>
      </c>
      <c r="Y68" s="129">
        <v>910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922</v>
      </c>
      <c r="Y69" s="129">
        <v>965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1089</v>
      </c>
      <c r="Y70" s="129">
        <v>1089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1212</v>
      </c>
      <c r="Y71" s="129">
        <v>1266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1221</v>
      </c>
      <c r="Y72" s="129">
        <v>1225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1209</v>
      </c>
      <c r="Y73" s="129">
        <v>1224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808</v>
      </c>
      <c r="Y74" s="129">
        <v>888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353</v>
      </c>
      <c r="Y75" s="129">
        <v>374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149</v>
      </c>
      <c r="Y76" s="129">
        <v>167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92</v>
      </c>
      <c r="Y77" s="129">
        <v>101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61</v>
      </c>
      <c r="Y78" s="129">
        <v>55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46</v>
      </c>
      <c r="Y79" s="129">
        <v>46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10887</v>
      </c>
      <c r="Y80" s="129">
        <v>11382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8.69'!S1</f>
        <v>Wangaratta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734</v>
      </c>
      <c r="Y83" s="129">
        <v>730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828</v>
      </c>
      <c r="Y84" s="129">
        <v>860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8.69'!AA4</f>
        <v>22,453</v>
      </c>
      <c r="D85" s="99">
        <f>'Table 8.69'!AC4</f>
        <v>3.4605105520228552E-2</v>
      </c>
      <c r="E85" s="100">
        <f>'Table 8.69'!AC4</f>
        <v>3.4605105520228552E-2</v>
      </c>
      <c r="F85" s="99">
        <f>'Table 8.69'!AE4</f>
        <v>2.0683698518047189E-2</v>
      </c>
      <c r="G85" s="100">
        <f>'Table 8.69'!AE4</f>
        <v>2.0683698518047189E-2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1366</v>
      </c>
      <c r="Y85" s="129">
        <v>1415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8.69'!AA5</f>
        <v>11,071</v>
      </c>
      <c r="D86" s="99">
        <f>'Table 8.69'!AC5</f>
        <v>2.3670827554322704E-2</v>
      </c>
      <c r="E86" s="100">
        <f>'Table 8.69'!AC5</f>
        <v>2.3670827554322704E-2</v>
      </c>
      <c r="F86" s="99">
        <f>'Table 8.69'!AE5</f>
        <v>-3.3309326611451473E-3</v>
      </c>
      <c r="G86" s="100">
        <f>'Table 8.69'!AE5</f>
        <v>-3.3309326611451473E-3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455</v>
      </c>
      <c r="Y86" s="129">
        <v>474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8.69'!AA6</f>
        <v>11,382</v>
      </c>
      <c r="D87" s="99">
        <f>'Table 8.69'!AC6</f>
        <v>4.5467070818407285E-2</v>
      </c>
      <c r="E87" s="100">
        <f>'Table 8.69'!AC6</f>
        <v>4.5467070818407285E-2</v>
      </c>
      <c r="F87" s="99">
        <f>'Table 8.69'!AE6</f>
        <v>4.5179063360881511E-2</v>
      </c>
      <c r="G87" s="100">
        <f>'Table 8.69'!AE6</f>
        <v>4.5179063360881511E-2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251</v>
      </c>
      <c r="Y87" s="129">
        <v>246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8.69'!AA7</f>
        <v>15,561</v>
      </c>
      <c r="D88" s="99">
        <f>'Table 8.69'!AC7</f>
        <v>1.6660133281066303E-2</v>
      </c>
      <c r="E88" s="100">
        <f>'Table 8.69'!AC7</f>
        <v>1.6660133281066303E-2</v>
      </c>
      <c r="F88" s="99">
        <f>'Table 8.69'!AE7</f>
        <v>1.8190145913760336E-2</v>
      </c>
      <c r="G88" s="100">
        <f>'Table 8.69'!AE7</f>
        <v>1.8190145913760336E-2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394</v>
      </c>
      <c r="Y88" s="129">
        <v>421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8.69'!AA37</f>
        <v>12,904</v>
      </c>
      <c r="D89" s="99">
        <f>'Table 8.69'!AC37</f>
        <v>6.473753997348064E-3</v>
      </c>
      <c r="E89" s="100">
        <f>'Table 8.69'!AC37</f>
        <v>6.473753997348064E-3</v>
      </c>
      <c r="F89" s="99">
        <f>'Table 8.69'!AE37</f>
        <v>1.017692187255359E-2</v>
      </c>
      <c r="G89" s="100">
        <f>'Table 8.69'!AE37</f>
        <v>1.017692187255359E-2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792</v>
      </c>
      <c r="Y89" s="129">
        <v>791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8.69'!AA38</f>
        <v>2,657</v>
      </c>
      <c r="D90" s="99">
        <f>'Table 8.69'!AC38</f>
        <v>7.0507655116841317E-2</v>
      </c>
      <c r="E90" s="100">
        <f>'Table 8.69'!AC38</f>
        <v>7.0507655116841317E-2</v>
      </c>
      <c r="F90" s="99">
        <f>'Table 8.69'!AE38</f>
        <v>5.9832469086557705E-2</v>
      </c>
      <c r="G90" s="100">
        <f>'Table 8.69'!AE38</f>
        <v>5.9832469086557705E-2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1093</v>
      </c>
      <c r="Y90" s="129">
        <v>1100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8.69'!AA114</f>
        <v>1,069</v>
      </c>
      <c r="D91" s="99">
        <f>'Table 8.69'!AC114</f>
        <v>8.3080040526849031E-2</v>
      </c>
      <c r="E91" s="100">
        <f>'Table 8.69'!AC114</f>
        <v>8.3080040526849031E-2</v>
      </c>
      <c r="F91" s="99">
        <f>'Table 8.69'!AE114</f>
        <v>2.2966507177033524E-2</v>
      </c>
      <c r="G91" s="100">
        <f>'Table 8.69'!AE114</f>
        <v>2.2966507177033524E-2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7870</v>
      </c>
      <c r="Y91" s="129">
        <v>7963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8.69'!AA115</f>
        <v>1,588</v>
      </c>
      <c r="D92" s="99">
        <f>'Table 8.69'!AC115</f>
        <v>6.2207357859531687E-2</v>
      </c>
      <c r="E92" s="100">
        <f>'Table 8.69'!AC115</f>
        <v>6.2207357859531687E-2</v>
      </c>
      <c r="F92" s="99">
        <f>'Table 8.69'!AE115</f>
        <v>8.1743869209809361E-2</v>
      </c>
      <c r="G92" s="100">
        <f>'Table 8.69'!AE115</f>
        <v>8.1743869209809361E-2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8.69'!AA8</f>
        <v>$36,039</v>
      </c>
      <c r="D93" s="99">
        <f>'Table 8.69'!AC8</f>
        <v>9.0898323740158382E-3</v>
      </c>
      <c r="E93" s="100">
        <f>'Table 8.69'!AC8</f>
        <v>9.0898323740158382E-3</v>
      </c>
      <c r="F93" s="99">
        <f>'Table 8.69'!AE8</f>
        <v>0.20130899999999996</v>
      </c>
      <c r="G93" s="100">
        <f>'Table 8.69'!AE8</f>
        <v>0.20130899999999996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465</v>
      </c>
      <c r="Y93" s="129">
        <v>480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8.69'!AA9</f>
        <v>$730.6 mil</v>
      </c>
      <c r="D94" s="99">
        <f>'Table 8.69'!AC9</f>
        <v>4.7623710292598931E-2</v>
      </c>
      <c r="E94" s="100">
        <f>'Table 8.69'!AC9</f>
        <v>4.7623710292598931E-2</v>
      </c>
      <c r="F94" s="99">
        <f>'Table 8.69'!AE9</f>
        <v>0.23460434318194512</v>
      </c>
      <c r="G94" s="100">
        <f>'Table 8.69'!AE9</f>
        <v>0.23460434318194512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1604</v>
      </c>
      <c r="Y94" s="129">
        <v>1639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225</v>
      </c>
      <c r="Y95" s="129">
        <v>242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1036</v>
      </c>
      <c r="Y96" s="129">
        <v>1095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1202</v>
      </c>
      <c r="Y97" s="129">
        <v>1246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742</v>
      </c>
      <c r="Y98" s="129">
        <v>739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72</v>
      </c>
      <c r="Y99" s="129">
        <v>79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507</v>
      </c>
      <c r="Y100" s="129">
        <v>545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7439</v>
      </c>
      <c r="Y101" s="129">
        <v>7598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14515</v>
      </c>
      <c r="Y104" s="127">
        <v>15375</v>
      </c>
      <c r="Z104" s="127"/>
      <c r="AA104" s="127" t="str">
        <f>TEXT(Y104,"###,###")</f>
        <v>15,375</v>
      </c>
      <c r="AB104" s="127"/>
      <c r="AC104" s="127">
        <f>Y104/($Y$4)*100</f>
        <v>68.476372867768234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4366</v>
      </c>
      <c r="Y105" s="127">
        <v>4590</v>
      </c>
      <c r="Z105" s="127"/>
      <c r="AA105" s="127" t="str">
        <f>TEXT(Y105,"###,###")</f>
        <v>4,590</v>
      </c>
      <c r="AB105" s="127"/>
      <c r="AC105" s="127">
        <f>Y105/($Y$4)*100</f>
        <v>20.442702534182512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18881</v>
      </c>
      <c r="Y106" s="127">
        <v>19965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3413</v>
      </c>
      <c r="Y108" s="127">
        <v>3578</v>
      </c>
      <c r="Z108" s="127"/>
      <c r="AA108" s="127" t="str">
        <f>TEXT(Y108,"###,###")</f>
        <v>3,578</v>
      </c>
      <c r="AB108" s="127"/>
      <c r="AC108" s="127">
        <f>Y108/($Y$4)*100</f>
        <v>15.935509731439007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3727</v>
      </c>
      <c r="Y109" s="127">
        <v>4024</v>
      </c>
      <c r="Z109" s="127"/>
      <c r="AA109" s="127" t="str">
        <f>TEXT(Y109,"###,###")</f>
        <v>4,024</v>
      </c>
      <c r="AB109" s="127"/>
      <c r="AC109" s="127">
        <f t="shared" ref="AC109:AC111" si="3">Y109/($Y$4)*100</f>
        <v>17.921881263082884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4608</v>
      </c>
      <c r="Y110" s="127">
        <v>4589</v>
      </c>
      <c r="Z110" s="127"/>
      <c r="AA110" s="127" t="str">
        <f>TEXT(Y110,"###,###")</f>
        <v>4,589</v>
      </c>
      <c r="AB110" s="127"/>
      <c r="AC110" s="127">
        <f t="shared" si="3"/>
        <v>20.438248786353714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7129</v>
      </c>
      <c r="Y111" s="127">
        <v>7774</v>
      </c>
      <c r="Z111" s="127"/>
      <c r="AA111" s="127" t="str">
        <f>TEXT(Y111,"###,###")</f>
        <v>7,774</v>
      </c>
      <c r="AB111" s="127"/>
      <c r="AC111" s="127">
        <f t="shared" si="3"/>
        <v>34.623435621075132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21702</v>
      </c>
      <c r="Y112" s="127">
        <v>22453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1045</v>
      </c>
      <c r="U114" s="127">
        <v>1110</v>
      </c>
      <c r="V114" s="127">
        <v>1121</v>
      </c>
      <c r="W114" s="127">
        <v>1044</v>
      </c>
      <c r="X114" s="127">
        <v>987</v>
      </c>
      <c r="Y114" s="127">
        <v>1069</v>
      </c>
      <c r="Z114" s="127"/>
      <c r="AA114" s="127" t="str">
        <f>TEXT(Y114,"###,###")</f>
        <v>1,069</v>
      </c>
      <c r="AB114" s="127"/>
      <c r="AC114" s="127">
        <f>Y114/X114-1</f>
        <v>8.3080040526849031E-2</v>
      </c>
      <c r="AD114" s="127"/>
      <c r="AE114" s="127">
        <f>Y114/T114-1</f>
        <v>2.2966507177033524E-2</v>
      </c>
      <c r="AF114" s="127"/>
    </row>
    <row r="115" spans="19:32" x14ac:dyDescent="0.25">
      <c r="S115" s="127" t="s">
        <v>104</v>
      </c>
      <c r="T115" s="127">
        <v>1468</v>
      </c>
      <c r="U115" s="127">
        <v>1575</v>
      </c>
      <c r="V115" s="127">
        <v>1534</v>
      </c>
      <c r="W115" s="127">
        <v>1541</v>
      </c>
      <c r="X115" s="127">
        <v>1495</v>
      </c>
      <c r="Y115" s="127">
        <v>1588</v>
      </c>
      <c r="Z115" s="127"/>
      <c r="AA115" s="127" t="str">
        <f>TEXT(Y115,"###,###")</f>
        <v>1,588</v>
      </c>
      <c r="AB115" s="127"/>
      <c r="AC115" s="127">
        <f>Y115/X115-1</f>
        <v>6.2207357859531687E-2</v>
      </c>
      <c r="AD115" s="127"/>
      <c r="AE115" s="127">
        <f>Y115/T115-1</f>
        <v>8.1743869209809361E-2</v>
      </c>
      <c r="AF115" s="127"/>
    </row>
    <row r="116" spans="19:32" x14ac:dyDescent="0.25">
      <c r="S116" s="127" t="s">
        <v>56</v>
      </c>
      <c r="T116" s="127">
        <v>2513</v>
      </c>
      <c r="U116" s="127">
        <v>2685</v>
      </c>
      <c r="V116" s="127">
        <v>2655</v>
      </c>
      <c r="W116" s="127">
        <v>2585</v>
      </c>
      <c r="X116" s="127">
        <v>2482</v>
      </c>
      <c r="Y116" s="127">
        <v>2657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42.28</v>
      </c>
      <c r="V118" s="127">
        <v>46.5</v>
      </c>
      <c r="W118" s="127">
        <v>44.7</v>
      </c>
      <c r="X118" s="127">
        <v>45.73</v>
      </c>
      <c r="Y118" s="127">
        <v>43.74</v>
      </c>
      <c r="Z118" s="127"/>
      <c r="AA118" s="127" t="str">
        <f>TEXT(Y118,"##.0")</f>
        <v>43.7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11797</v>
      </c>
      <c r="V120" s="127">
        <v>11915</v>
      </c>
      <c r="W120" s="127">
        <v>12010</v>
      </c>
      <c r="X120" s="127">
        <v>11984</v>
      </c>
      <c r="Y120" s="127">
        <v>12202</v>
      </c>
      <c r="Z120" s="127"/>
      <c r="AA120" s="127" t="str">
        <f>TEXT(Y120,"###,###")</f>
        <v>12,202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1809</v>
      </c>
      <c r="V121" s="127">
        <v>1794</v>
      </c>
      <c r="W121" s="127">
        <v>1729</v>
      </c>
      <c r="X121" s="127">
        <v>1712</v>
      </c>
      <c r="Y121" s="127">
        <v>1730</v>
      </c>
      <c r="Z121" s="127"/>
      <c r="AA121" s="127" t="str">
        <f t="shared" ref="AA121:AA128" si="4">TEXT(Y121,"###,###")</f>
        <v>1,730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1694</v>
      </c>
      <c r="V122" s="127">
        <v>1669</v>
      </c>
      <c r="W122" s="127">
        <v>1600</v>
      </c>
      <c r="X122" s="127">
        <v>1614</v>
      </c>
      <c r="Y122" s="127">
        <v>1629</v>
      </c>
      <c r="Z122" s="127"/>
      <c r="AA122" s="127" t="str">
        <f t="shared" si="4"/>
        <v>1,629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13491</v>
      </c>
      <c r="V124" s="127">
        <v>13584</v>
      </c>
      <c r="W124" s="127">
        <v>13610</v>
      </c>
      <c r="X124" s="127">
        <v>13598</v>
      </c>
      <c r="Y124" s="127">
        <v>13831</v>
      </c>
      <c r="Z124" s="127"/>
      <c r="AA124" s="127" t="str">
        <f t="shared" si="4"/>
        <v>13,831</v>
      </c>
      <c r="AB124" s="127"/>
      <c r="AC124" s="127">
        <f>Y124/$Y$7*100</f>
        <v>88.882462566673098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3503</v>
      </c>
      <c r="V125" s="127">
        <v>3463</v>
      </c>
      <c r="W125" s="127">
        <v>3329</v>
      </c>
      <c r="X125" s="127">
        <v>3326</v>
      </c>
      <c r="Y125" s="127">
        <v>3359</v>
      </c>
      <c r="Z125" s="127"/>
      <c r="AA125" s="127" t="str">
        <f t="shared" si="4"/>
        <v>3,359</v>
      </c>
      <c r="AB125" s="127"/>
      <c r="AC125" s="127">
        <f>Y125/$Y$7*100</f>
        <v>21.586016322858427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7924</v>
      </c>
      <c r="V127" s="127">
        <v>7971</v>
      </c>
      <c r="W127" s="127">
        <v>7914</v>
      </c>
      <c r="X127" s="127">
        <v>7868</v>
      </c>
      <c r="Y127" s="127">
        <v>7963</v>
      </c>
      <c r="Z127" s="127"/>
      <c r="AA127" s="127" t="str">
        <f t="shared" si="4"/>
        <v>7,963</v>
      </c>
      <c r="AB127" s="127"/>
      <c r="AC127" s="127">
        <f>Y127/$Y$7*100</f>
        <v>51.172803804382752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7380</v>
      </c>
      <c r="V128" s="127">
        <v>7401</v>
      </c>
      <c r="W128" s="127">
        <v>7428</v>
      </c>
      <c r="X128" s="127">
        <v>7434</v>
      </c>
      <c r="Y128" s="127">
        <v>7598</v>
      </c>
      <c r="Z128" s="127"/>
      <c r="AA128" s="127" t="str">
        <f t="shared" si="4"/>
        <v>7,598</v>
      </c>
      <c r="AB128" s="127"/>
      <c r="AC128" s="127">
        <f>Y128/$Y$7*100</f>
        <v>48.827196195617248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E8EDFFA0-B437-41EB-9841-33058B449F6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78EF2CB4-9A4B-453C-B164-7BB2B11020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90F76700-FFB1-4E4A-A21D-6877ADAE086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B94C8B1F-B503-4E9B-B208-956CBA4087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Warrnambool</v>
      </c>
      <c r="T1" s="127"/>
      <c r="U1" s="127"/>
      <c r="V1" s="127"/>
      <c r="W1" s="127"/>
      <c r="X1" s="127"/>
      <c r="Y1" s="127" t="str">
        <f>Y3</f>
        <v>8.70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180</v>
      </c>
      <c r="V3" s="127"/>
      <c r="W3" s="127"/>
      <c r="X3" s="127"/>
      <c r="Y3" s="127" t="s">
        <v>214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8.70'!$Y$3&amp;" "&amp;'Table 8.70'!$U$3&amp;", "&amp;'State data for spotlight'!$C$3&amp;", "&amp;'Table 8.70'!$Y$2</f>
        <v>Table 8.70 Warrnambool,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25707</v>
      </c>
      <c r="U4" s="129">
        <v>25495</v>
      </c>
      <c r="V4" s="129">
        <v>25713</v>
      </c>
      <c r="W4" s="129">
        <v>27039</v>
      </c>
      <c r="X4" s="129">
        <v>27341</v>
      </c>
      <c r="Y4" s="129">
        <v>27899</v>
      </c>
      <c r="Z4" s="127"/>
      <c r="AA4" s="127" t="str">
        <f>TEXT(Y4,"###,###")</f>
        <v>27,899</v>
      </c>
      <c r="AB4" s="127"/>
      <c r="AC4" s="127">
        <f t="shared" ref="AC4:AC9" si="0">Y4/X4-1</f>
        <v>2.0408909696060906E-2</v>
      </c>
      <c r="AD4" s="127"/>
      <c r="AE4" s="127">
        <f>Y4/T4-1</f>
        <v>8.5268603882211025E-2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13015</v>
      </c>
      <c r="U5" s="129">
        <v>12789</v>
      </c>
      <c r="V5" s="129">
        <v>12915</v>
      </c>
      <c r="W5" s="129">
        <v>13704</v>
      </c>
      <c r="X5" s="129">
        <v>13756</v>
      </c>
      <c r="Y5" s="129">
        <v>14025</v>
      </c>
      <c r="Z5" s="127"/>
      <c r="AA5" s="127" t="str">
        <f>TEXT(Y5,"###,###")</f>
        <v>14,025</v>
      </c>
      <c r="AB5" s="127"/>
      <c r="AC5" s="127">
        <f t="shared" si="0"/>
        <v>1.9555103227682391E-2</v>
      </c>
      <c r="AD5" s="127"/>
      <c r="AE5" s="127">
        <f t="shared" ref="AE5:AE9" si="1">Y5/T5-1</f>
        <v>7.7602766039185589E-2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12692</v>
      </c>
      <c r="U6" s="129">
        <v>12706</v>
      </c>
      <c r="V6" s="129">
        <v>12798</v>
      </c>
      <c r="W6" s="129">
        <v>13335</v>
      </c>
      <c r="X6" s="129">
        <v>13584</v>
      </c>
      <c r="Y6" s="129">
        <v>13874</v>
      </c>
      <c r="Z6" s="127"/>
      <c r="AA6" s="127" t="str">
        <f>TEXT(Y6,"###,###")</f>
        <v>13,874</v>
      </c>
      <c r="AB6" s="127"/>
      <c r="AC6" s="127">
        <f t="shared" si="0"/>
        <v>2.1348645465253169E-2</v>
      </c>
      <c r="AD6" s="127"/>
      <c r="AE6" s="127">
        <f t="shared" si="1"/>
        <v>9.3129530412858541E-2</v>
      </c>
      <c r="AF6" s="127"/>
    </row>
    <row r="7" spans="1:32" ht="16.5" customHeight="1" thickBot="1" x14ac:dyDescent="0.3">
      <c r="A7" s="46" t="str">
        <f>"QUICK STATS for "&amp;'Table 8.70'!Y2&amp;"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18152</v>
      </c>
      <c r="U7" s="129">
        <v>18203</v>
      </c>
      <c r="V7" s="129">
        <v>18352</v>
      </c>
      <c r="W7" s="129">
        <v>18962</v>
      </c>
      <c r="X7" s="129">
        <v>19404</v>
      </c>
      <c r="Y7" s="129">
        <v>19441</v>
      </c>
      <c r="Z7" s="127"/>
      <c r="AA7" s="127" t="str">
        <f>TEXT(Y7,"###,###")</f>
        <v>19,441</v>
      </c>
      <c r="AB7" s="127"/>
      <c r="AC7" s="127">
        <f t="shared" si="0"/>
        <v>1.9068233353947139E-3</v>
      </c>
      <c r="AD7" s="127"/>
      <c r="AE7" s="127">
        <f t="shared" si="1"/>
        <v>7.1011458792419546E-2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27,899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8.70'!AA7</f>
        <v>19,441</v>
      </c>
      <c r="P8" s="51"/>
      <c r="S8" s="127" t="s">
        <v>96</v>
      </c>
      <c r="T8" s="127">
        <v>29181.33</v>
      </c>
      <c r="U8" s="127">
        <v>29831</v>
      </c>
      <c r="V8" s="127">
        <v>31005.85</v>
      </c>
      <c r="W8" s="127">
        <v>33239</v>
      </c>
      <c r="X8" s="127">
        <v>33602.5</v>
      </c>
      <c r="Y8" s="127">
        <v>35272</v>
      </c>
      <c r="Z8" s="127"/>
      <c r="AA8" s="127" t="str">
        <f>TEXT(Y8,"$###,###")</f>
        <v>$35,272</v>
      </c>
      <c r="AB8" s="127"/>
      <c r="AC8" s="127">
        <f t="shared" si="0"/>
        <v>4.9683803288445905E-2</v>
      </c>
      <c r="AD8" s="127"/>
      <c r="AE8" s="127">
        <f t="shared" si="1"/>
        <v>0.20871803992484228</v>
      </c>
      <c r="AF8" s="127"/>
    </row>
    <row r="9" spans="1:32" x14ac:dyDescent="0.25">
      <c r="A9" s="55" t="s">
        <v>17</v>
      </c>
      <c r="B9" s="56"/>
      <c r="C9" s="57"/>
      <c r="D9" s="58">
        <f>'Table 8.70'!AC104</f>
        <v>71.887881286067596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50.717555681292112</v>
      </c>
      <c r="P9" s="59" t="s">
        <v>97</v>
      </c>
      <c r="S9" s="127" t="s">
        <v>9</v>
      </c>
      <c r="T9" s="127">
        <v>759410358</v>
      </c>
      <c r="U9" s="127">
        <v>772427181</v>
      </c>
      <c r="V9" s="127">
        <v>804156429</v>
      </c>
      <c r="W9" s="127">
        <v>854907604</v>
      </c>
      <c r="X9" s="127">
        <v>893358327</v>
      </c>
      <c r="Y9" s="127">
        <v>932879541</v>
      </c>
      <c r="Z9" s="127"/>
      <c r="AA9" s="127" t="str">
        <f>TEXT(Y9/1000000,"$#,###.0")&amp;" mil"</f>
        <v>$932.9 mil</v>
      </c>
      <c r="AB9" s="127"/>
      <c r="AC9" s="127">
        <f t="shared" si="0"/>
        <v>4.4238927209327983E-2</v>
      </c>
      <c r="AD9" s="127"/>
      <c r="AE9" s="127">
        <f t="shared" si="1"/>
        <v>0.22842614822485729</v>
      </c>
      <c r="AF9" s="127"/>
    </row>
    <row r="10" spans="1:32" x14ac:dyDescent="0.25">
      <c r="A10" s="55" t="s">
        <v>20</v>
      </c>
      <c r="B10" s="56"/>
      <c r="C10" s="57"/>
      <c r="D10" s="58">
        <f>'Table 8.70'!AC105</f>
        <v>20.140506828201726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49.282444318707888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92.459235636026946</v>
      </c>
      <c r="P11" s="59" t="s">
        <v>97</v>
      </c>
      <c r="S11" s="127" t="s">
        <v>32</v>
      </c>
      <c r="T11" s="129">
        <v>22911</v>
      </c>
      <c r="U11" s="129">
        <v>22778</v>
      </c>
      <c r="V11" s="129">
        <v>22936</v>
      </c>
      <c r="W11" s="129">
        <v>24389</v>
      </c>
      <c r="X11" s="129">
        <v>24673</v>
      </c>
      <c r="Y11" s="129">
        <v>25177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8.70'!AC108</f>
        <v>13.86071185347145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14.001337379764415</v>
      </c>
      <c r="P12" s="59" t="s">
        <v>97</v>
      </c>
      <c r="S12" s="127" t="s">
        <v>33</v>
      </c>
      <c r="T12" s="129">
        <v>2797</v>
      </c>
      <c r="U12" s="129">
        <v>2714</v>
      </c>
      <c r="V12" s="129">
        <v>2777</v>
      </c>
      <c r="W12" s="129">
        <v>2650</v>
      </c>
      <c r="X12" s="129">
        <v>2666</v>
      </c>
      <c r="Y12" s="129">
        <v>2722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8.70'!AC109</f>
        <v>16.516721029427579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8.70'!AA118</f>
        <v>40.9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8.70'!AC110</f>
        <v>22.011541632316568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18.131783344478166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8.70'!AC111</f>
        <v>39.639413599053732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81.868216655521834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701</v>
      </c>
      <c r="Z15" s="127"/>
      <c r="AA15" s="130">
        <f t="shared" ref="AA15:AA34" si="2">IF(Y15="np",0,Y15/$Y$34)</f>
        <v>2.5126348614645685E-2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98</v>
      </c>
      <c r="Z16" s="127"/>
      <c r="AA16" s="130">
        <f t="shared" si="2"/>
        <v>3.5126707050431917E-3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2647</v>
      </c>
      <c r="Z17" s="127"/>
      <c r="AA17" s="130">
        <f t="shared" si="2"/>
        <v>9.4877952614789055E-2</v>
      </c>
      <c r="AB17" s="127"/>
      <c r="AC17" s="127"/>
      <c r="AD17" s="127"/>
      <c r="AE17" s="127"/>
      <c r="AF17" s="127"/>
    </row>
    <row r="18" spans="1:32" x14ac:dyDescent="0.25">
      <c r="A18" s="85" t="str">
        <f>'Table 8.70'!$S$1&amp;" ("&amp;'Table 8.70'!$T$2&amp;" to "&amp;'Table 8.70'!$Y$2&amp;")"</f>
        <v>Warrnambool (2011-12 to 2016-17)</v>
      </c>
      <c r="B18" s="85"/>
      <c r="C18" s="85"/>
      <c r="D18" s="85"/>
      <c r="E18" s="85"/>
      <c r="F18" s="85"/>
      <c r="G18" s="85" t="str">
        <f>'Table 8.70'!$S$1&amp;" ("&amp;'Table 8.70'!$T$2&amp;" to "&amp;'Table 8.70'!$Y$2&amp;")"</f>
        <v>Warrnambool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302</v>
      </c>
      <c r="Z18" s="127"/>
      <c r="AA18" s="130">
        <f t="shared" si="2"/>
        <v>1.0824760744112693E-2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1433</v>
      </c>
      <c r="Z19" s="127"/>
      <c r="AA19" s="130">
        <f t="shared" si="2"/>
        <v>5.1363848166600952E-2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710</v>
      </c>
      <c r="Z20" s="127"/>
      <c r="AA20" s="130">
        <f t="shared" si="2"/>
        <v>2.5448940822251694E-2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2973</v>
      </c>
      <c r="Z21" s="127"/>
      <c r="AA21" s="130">
        <f t="shared" si="2"/>
        <v>0.1065629592458511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2680</v>
      </c>
      <c r="Z22" s="127"/>
      <c r="AA22" s="130">
        <f t="shared" si="2"/>
        <v>9.6060790709344424E-2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721</v>
      </c>
      <c r="Z23" s="127"/>
      <c r="AA23" s="130">
        <f t="shared" si="2"/>
        <v>2.5843220187103482E-2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141</v>
      </c>
      <c r="Z24" s="127"/>
      <c r="AA24" s="130">
        <f t="shared" si="2"/>
        <v>5.0539445858274494E-3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795</v>
      </c>
      <c r="Z25" s="127"/>
      <c r="AA25" s="130">
        <f t="shared" si="2"/>
        <v>2.8495645005197318E-2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354</v>
      </c>
      <c r="Z26" s="127"/>
      <c r="AA26" s="130">
        <f t="shared" si="2"/>
        <v>1.2688626832502957E-2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1028</v>
      </c>
      <c r="Z27" s="127"/>
      <c r="AA27" s="130">
        <f t="shared" si="2"/>
        <v>3.6847198824330622E-2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1991</v>
      </c>
      <c r="Z28" s="127"/>
      <c r="AA28" s="130">
        <f t="shared" si="2"/>
        <v>7.1364565038173414E-2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1583</v>
      </c>
      <c r="Z29" s="127"/>
      <c r="AA29" s="130">
        <f t="shared" si="2"/>
        <v>5.6740384960034411E-2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2381</v>
      </c>
      <c r="Z30" s="127"/>
      <c r="AA30" s="130">
        <f t="shared" si="2"/>
        <v>8.5343560701100399E-2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8.70'!Y2&amp;")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3620</v>
      </c>
      <c r="Z31" s="127"/>
      <c r="AA31" s="130">
        <f t="shared" si="2"/>
        <v>0.12975375461486074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777</v>
      </c>
      <c r="Z32" s="127"/>
      <c r="AA32" s="130">
        <f t="shared" si="2"/>
        <v>2.7850460589985304E-2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669</v>
      </c>
      <c r="Z33" s="127"/>
      <c r="AA33" s="130">
        <f t="shared" si="2"/>
        <v>2.3979354098713216E-2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27899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14864</v>
      </c>
      <c r="U37" s="127">
        <v>15024</v>
      </c>
      <c r="V37" s="127">
        <v>15140</v>
      </c>
      <c r="W37" s="127">
        <v>15591</v>
      </c>
      <c r="X37" s="127">
        <v>16025</v>
      </c>
      <c r="Y37" s="127">
        <v>15916</v>
      </c>
      <c r="Z37" s="127"/>
      <c r="AA37" s="127" t="str">
        <f>TEXT(Y37,"###,###")</f>
        <v>15,916</v>
      </c>
      <c r="AB37" s="127"/>
      <c r="AC37" s="127">
        <f>Y37/X37-1</f>
        <v>-6.8018720748830308E-3</v>
      </c>
      <c r="AD37" s="127"/>
      <c r="AE37" s="127">
        <f>Y37/T37-1</f>
        <v>7.0775026910656624E-2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3291</v>
      </c>
      <c r="U38" s="127">
        <v>3182</v>
      </c>
      <c r="V38" s="127">
        <v>3213</v>
      </c>
      <c r="W38" s="127">
        <v>3368</v>
      </c>
      <c r="X38" s="127">
        <v>3376</v>
      </c>
      <c r="Y38" s="127">
        <v>3525</v>
      </c>
      <c r="Z38" s="127"/>
      <c r="AA38" s="127" t="str">
        <f>TEXT(Y38,"###,###")</f>
        <v>3,525</v>
      </c>
      <c r="AB38" s="127"/>
      <c r="AC38" s="127">
        <f>Y38/X38-1</f>
        <v>4.413507109004744E-2</v>
      </c>
      <c r="AD38" s="127"/>
      <c r="AE38" s="127">
        <f>Y38/T38-1</f>
        <v>7.1103008204193241E-2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18155</v>
      </c>
      <c r="U40" s="127">
        <v>18206</v>
      </c>
      <c r="V40" s="127">
        <v>18353</v>
      </c>
      <c r="W40" s="127">
        <v>18959</v>
      </c>
      <c r="X40" s="127">
        <v>19401</v>
      </c>
      <c r="Y40" s="127">
        <v>19441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81.868216655521834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18.131783344478166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7</v>
      </c>
      <c r="Y44" s="129">
        <v>11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387</v>
      </c>
      <c r="Y45" s="129">
        <v>344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1052</v>
      </c>
      <c r="Y46" s="129">
        <v>1041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1577</v>
      </c>
      <c r="Y47" s="129">
        <v>1543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1860</v>
      </c>
      <c r="Y48" s="129">
        <v>1892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8.70'!S1&amp;" ("&amp;'Table 8.70'!Y2&amp;") *"</f>
        <v>Number of jobs by age and sex of job holders in Warrnambool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1381</v>
      </c>
      <c r="Y49" s="129">
        <v>1393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1160</v>
      </c>
      <c r="Y50" s="129">
        <v>1142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1210</v>
      </c>
      <c r="Y51" s="129">
        <v>1250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1155</v>
      </c>
      <c r="Y52" s="129">
        <v>1220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1173</v>
      </c>
      <c r="Y53" s="129">
        <v>1236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1059</v>
      </c>
      <c r="Y54" s="129">
        <v>1158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902</v>
      </c>
      <c r="Y55" s="129">
        <v>930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482</v>
      </c>
      <c r="Y56" s="129">
        <v>495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160</v>
      </c>
      <c r="Y57" s="129">
        <v>186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95</v>
      </c>
      <c r="Y58" s="129">
        <v>93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57</v>
      </c>
      <c r="Y59" s="129">
        <v>55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40</v>
      </c>
      <c r="Y60" s="129">
        <v>37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13756</v>
      </c>
      <c r="Y61" s="129">
        <v>14025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14</v>
      </c>
      <c r="Y63" s="129">
        <v>12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8.70'!S1&amp;" ("&amp;'Table 8.70'!Y2&amp;") *"</f>
        <v>Number of employed persons per occupation of main job by sex in Warrnambool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446</v>
      </c>
      <c r="Y64" s="129">
        <v>454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1008</v>
      </c>
      <c r="Y65" s="129">
        <v>994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1525</v>
      </c>
      <c r="Y66" s="129">
        <v>1428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1522</v>
      </c>
      <c r="Y67" s="129">
        <v>1598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1249</v>
      </c>
      <c r="Y68" s="129">
        <v>1268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1191</v>
      </c>
      <c r="Y69" s="129">
        <v>1239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1261</v>
      </c>
      <c r="Y70" s="129">
        <v>1263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1349</v>
      </c>
      <c r="Y71" s="129">
        <v>1377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1410</v>
      </c>
      <c r="Y72" s="129">
        <v>1400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1223</v>
      </c>
      <c r="Y73" s="129">
        <v>1393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796</v>
      </c>
      <c r="Y74" s="129">
        <v>810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319</v>
      </c>
      <c r="Y75" s="129">
        <v>372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96</v>
      </c>
      <c r="Y76" s="129">
        <v>116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83</v>
      </c>
      <c r="Y77" s="129">
        <v>73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51</v>
      </c>
      <c r="Y78" s="129">
        <v>41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35</v>
      </c>
      <c r="Y79" s="129">
        <v>36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13584</v>
      </c>
      <c r="Y80" s="129">
        <v>13874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8.70'!S1</f>
        <v>Warrnambool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862</v>
      </c>
      <c r="Y83" s="129">
        <v>923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1188</v>
      </c>
      <c r="Y84" s="129">
        <v>1201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8.70'!AA4</f>
        <v>27,899</v>
      </c>
      <c r="D85" s="99">
        <f>'Table 8.70'!AC4</f>
        <v>2.0408909696060906E-2</v>
      </c>
      <c r="E85" s="100">
        <f>'Table 8.70'!AC4</f>
        <v>2.0408909696060906E-2</v>
      </c>
      <c r="F85" s="99">
        <f>'Table 8.70'!AE4</f>
        <v>8.5268603882211025E-2</v>
      </c>
      <c r="G85" s="100">
        <f>'Table 8.70'!AE4</f>
        <v>8.5268603882211025E-2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1673</v>
      </c>
      <c r="Y85" s="129">
        <v>1701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8.70'!AA5</f>
        <v>14,025</v>
      </c>
      <c r="D86" s="99">
        <f>'Table 8.70'!AC5</f>
        <v>1.9555103227682391E-2</v>
      </c>
      <c r="E86" s="100">
        <f>'Table 8.70'!AC5</f>
        <v>1.9555103227682391E-2</v>
      </c>
      <c r="F86" s="99">
        <f>'Table 8.70'!AE5</f>
        <v>7.7602766039185589E-2</v>
      </c>
      <c r="G86" s="100">
        <f>'Table 8.70'!AE5</f>
        <v>7.7602766039185589E-2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540</v>
      </c>
      <c r="Y86" s="129">
        <v>566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8.70'!AA6</f>
        <v>13,874</v>
      </c>
      <c r="D87" s="99">
        <f>'Table 8.70'!AC6</f>
        <v>2.1348645465253169E-2</v>
      </c>
      <c r="E87" s="100">
        <f>'Table 8.70'!AC6</f>
        <v>2.1348645465253169E-2</v>
      </c>
      <c r="F87" s="99">
        <f>'Table 8.70'!AE6</f>
        <v>9.3129530412858541E-2</v>
      </c>
      <c r="G87" s="100">
        <f>'Table 8.70'!AE6</f>
        <v>9.3129530412858541E-2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393</v>
      </c>
      <c r="Y87" s="129">
        <v>389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8.70'!AA7</f>
        <v>19,441</v>
      </c>
      <c r="D88" s="99">
        <f>'Table 8.70'!AC7</f>
        <v>1.9068233353947139E-3</v>
      </c>
      <c r="E88" s="100">
        <f>'Table 8.70'!AC7</f>
        <v>1.9068233353947139E-3</v>
      </c>
      <c r="F88" s="99">
        <f>'Table 8.70'!AE7</f>
        <v>7.1011458792419546E-2</v>
      </c>
      <c r="G88" s="100">
        <f>'Table 8.70'!AE7</f>
        <v>7.1011458792419546E-2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652</v>
      </c>
      <c r="Y88" s="129">
        <v>670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8.70'!AA37</f>
        <v>15,916</v>
      </c>
      <c r="D89" s="99">
        <f>'Table 8.70'!AC37</f>
        <v>-6.8018720748830308E-3</v>
      </c>
      <c r="E89" s="100">
        <f>'Table 8.70'!AC37</f>
        <v>-6.8018720748830308E-3</v>
      </c>
      <c r="F89" s="99">
        <f>'Table 8.70'!AE37</f>
        <v>7.0775026910656624E-2</v>
      </c>
      <c r="G89" s="100">
        <f>'Table 8.70'!AE37</f>
        <v>7.0775026910656624E-2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811</v>
      </c>
      <c r="Y89" s="129">
        <v>815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8.70'!AA38</f>
        <v>3,525</v>
      </c>
      <c r="D90" s="99">
        <f>'Table 8.70'!AC38</f>
        <v>4.413507109004744E-2</v>
      </c>
      <c r="E90" s="100">
        <f>'Table 8.70'!AC38</f>
        <v>4.413507109004744E-2</v>
      </c>
      <c r="F90" s="99">
        <f>'Table 8.70'!AE38</f>
        <v>7.1103008204193241E-2</v>
      </c>
      <c r="G90" s="100">
        <f>'Table 8.70'!AE38</f>
        <v>7.1103008204193241E-2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1681</v>
      </c>
      <c r="Y90" s="129">
        <v>1652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8.70'!AA114</f>
        <v>1,541</v>
      </c>
      <c r="D91" s="99">
        <f>'Table 8.70'!AC114</f>
        <v>3.5618279569892497E-2</v>
      </c>
      <c r="E91" s="100">
        <f>'Table 8.70'!AC114</f>
        <v>3.5618279569892497E-2</v>
      </c>
      <c r="F91" s="99">
        <f>'Table 8.70'!AE114</f>
        <v>4.4037940379403784E-2</v>
      </c>
      <c r="G91" s="100">
        <f>'Table 8.70'!AE114</f>
        <v>4.4037940379403784E-2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9925</v>
      </c>
      <c r="Y91" s="129">
        <v>9860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8.70'!AA115</f>
        <v>1,984</v>
      </c>
      <c r="D92" s="99">
        <f>'Table 8.70'!AC115</f>
        <v>5.1404345521992578E-2</v>
      </c>
      <c r="E92" s="100">
        <f>'Table 8.70'!AC115</f>
        <v>5.1404345521992578E-2</v>
      </c>
      <c r="F92" s="99">
        <f>'Table 8.70'!AE115</f>
        <v>9.6738529574350363E-2</v>
      </c>
      <c r="G92" s="100">
        <f>'Table 8.70'!AE115</f>
        <v>9.6738529574350363E-2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8.70'!AA8</f>
        <v>$35,272</v>
      </c>
      <c r="D93" s="99">
        <f>'Table 8.70'!AC8</f>
        <v>4.9683803288445905E-2</v>
      </c>
      <c r="E93" s="100">
        <f>'Table 8.70'!AC8</f>
        <v>4.9683803288445905E-2</v>
      </c>
      <c r="F93" s="99">
        <f>'Table 8.70'!AE8</f>
        <v>0.20871803992484228</v>
      </c>
      <c r="G93" s="100">
        <f>'Table 8.70'!AE8</f>
        <v>0.20871803992484228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583</v>
      </c>
      <c r="Y93" s="129">
        <v>662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8.70'!AA9</f>
        <v>$932.9 mil</v>
      </c>
      <c r="D94" s="99">
        <f>'Table 8.70'!AC9</f>
        <v>4.4238927209327983E-2</v>
      </c>
      <c r="E94" s="100">
        <f>'Table 8.70'!AC9</f>
        <v>4.4238927209327983E-2</v>
      </c>
      <c r="F94" s="99">
        <f>'Table 8.70'!AE9</f>
        <v>0.22842614822485729</v>
      </c>
      <c r="G94" s="100">
        <f>'Table 8.70'!AE9</f>
        <v>0.22842614822485729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2033</v>
      </c>
      <c r="Y94" s="129">
        <v>2062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321</v>
      </c>
      <c r="Y95" s="129">
        <v>323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1297</v>
      </c>
      <c r="Y96" s="129">
        <v>1364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1438</v>
      </c>
      <c r="Y97" s="129">
        <v>1509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1144</v>
      </c>
      <c r="Y98" s="129">
        <v>1133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23</v>
      </c>
      <c r="Y99" s="129">
        <v>29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883</v>
      </c>
      <c r="Y100" s="129">
        <v>904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9477</v>
      </c>
      <c r="Y101" s="129">
        <v>9581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19006</v>
      </c>
      <c r="Y104" s="127">
        <v>20056</v>
      </c>
      <c r="Z104" s="127"/>
      <c r="AA104" s="127" t="str">
        <f>TEXT(Y104,"###,###")</f>
        <v>20,056</v>
      </c>
      <c r="AB104" s="127"/>
      <c r="AC104" s="127">
        <f>Y104/($Y$4)*100</f>
        <v>71.887881286067596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5750</v>
      </c>
      <c r="Y105" s="127">
        <v>5619</v>
      </c>
      <c r="Z105" s="127"/>
      <c r="AA105" s="127" t="str">
        <f>TEXT(Y105,"###,###")</f>
        <v>5,619</v>
      </c>
      <c r="AB105" s="127"/>
      <c r="AC105" s="127">
        <f>Y105/($Y$4)*100</f>
        <v>20.140506828201726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24756</v>
      </c>
      <c r="Y106" s="127">
        <v>25675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3627</v>
      </c>
      <c r="Y108" s="127">
        <v>3867</v>
      </c>
      <c r="Z108" s="127"/>
      <c r="AA108" s="127" t="str">
        <f>TEXT(Y108,"###,###")</f>
        <v>3,867</v>
      </c>
      <c r="AB108" s="127"/>
      <c r="AC108" s="127">
        <f>Y108/($Y$4)*100</f>
        <v>13.86071185347145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4493</v>
      </c>
      <c r="Y109" s="127">
        <v>4608</v>
      </c>
      <c r="Z109" s="127"/>
      <c r="AA109" s="127" t="str">
        <f>TEXT(Y109,"###,###")</f>
        <v>4,608</v>
      </c>
      <c r="AB109" s="127"/>
      <c r="AC109" s="127">
        <f t="shared" ref="AC109:AC111" si="3">Y109/($Y$4)*100</f>
        <v>16.516721029427579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6033</v>
      </c>
      <c r="Y110" s="127">
        <v>6141</v>
      </c>
      <c r="Z110" s="127"/>
      <c r="AA110" s="127" t="str">
        <f>TEXT(Y110,"###,###")</f>
        <v>6,141</v>
      </c>
      <c r="AB110" s="127"/>
      <c r="AC110" s="127">
        <f t="shared" si="3"/>
        <v>22.011541632316568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10598</v>
      </c>
      <c r="Y111" s="127">
        <v>11059</v>
      </c>
      <c r="Z111" s="127"/>
      <c r="AA111" s="127" t="str">
        <f>TEXT(Y111,"###,###")</f>
        <v>11,059</v>
      </c>
      <c r="AB111" s="127"/>
      <c r="AC111" s="127">
        <f t="shared" si="3"/>
        <v>39.639413599053732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27341</v>
      </c>
      <c r="Y112" s="127">
        <v>27899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1476</v>
      </c>
      <c r="U114" s="127">
        <v>1367</v>
      </c>
      <c r="V114" s="127">
        <v>1387</v>
      </c>
      <c r="W114" s="127">
        <v>1469</v>
      </c>
      <c r="X114" s="127">
        <v>1488</v>
      </c>
      <c r="Y114" s="127">
        <v>1541</v>
      </c>
      <c r="Z114" s="127"/>
      <c r="AA114" s="127" t="str">
        <f>TEXT(Y114,"###,###")</f>
        <v>1,541</v>
      </c>
      <c r="AB114" s="127"/>
      <c r="AC114" s="127">
        <f>Y114/X114-1</f>
        <v>3.5618279569892497E-2</v>
      </c>
      <c r="AD114" s="127"/>
      <c r="AE114" s="127">
        <f>Y114/T114-1</f>
        <v>4.4037940379403784E-2</v>
      </c>
      <c r="AF114" s="127"/>
    </row>
    <row r="115" spans="19:32" x14ac:dyDescent="0.25">
      <c r="S115" s="127" t="s">
        <v>104</v>
      </c>
      <c r="T115" s="127">
        <v>1809</v>
      </c>
      <c r="U115" s="127">
        <v>1806</v>
      </c>
      <c r="V115" s="127">
        <v>1825</v>
      </c>
      <c r="W115" s="127">
        <v>1902</v>
      </c>
      <c r="X115" s="127">
        <v>1887</v>
      </c>
      <c r="Y115" s="127">
        <v>1984</v>
      </c>
      <c r="Z115" s="127"/>
      <c r="AA115" s="127" t="str">
        <f>TEXT(Y115,"###,###")</f>
        <v>1,984</v>
      </c>
      <c r="AB115" s="127"/>
      <c r="AC115" s="127">
        <f>Y115/X115-1</f>
        <v>5.1404345521992578E-2</v>
      </c>
      <c r="AD115" s="127"/>
      <c r="AE115" s="127">
        <f>Y115/T115-1</f>
        <v>9.6738529574350363E-2</v>
      </c>
      <c r="AF115" s="127"/>
    </row>
    <row r="116" spans="19:32" x14ac:dyDescent="0.25">
      <c r="S116" s="127" t="s">
        <v>56</v>
      </c>
      <c r="T116" s="127">
        <v>3285</v>
      </c>
      <c r="U116" s="127">
        <v>3173</v>
      </c>
      <c r="V116" s="127">
        <v>3212</v>
      </c>
      <c r="W116" s="127">
        <v>3371</v>
      </c>
      <c r="X116" s="127">
        <v>3375</v>
      </c>
      <c r="Y116" s="127">
        <v>3525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42.64</v>
      </c>
      <c r="V118" s="127">
        <v>37.869999999999997</v>
      </c>
      <c r="W118" s="127">
        <v>41.52</v>
      </c>
      <c r="X118" s="127">
        <v>40.51</v>
      </c>
      <c r="Y118" s="127">
        <v>40.86</v>
      </c>
      <c r="Z118" s="127"/>
      <c r="AA118" s="127" t="str">
        <f>TEXT(Y118,"##.0")</f>
        <v>40.9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15486</v>
      </c>
      <c r="V120" s="127">
        <v>15575</v>
      </c>
      <c r="W120" s="127">
        <v>16312</v>
      </c>
      <c r="X120" s="127">
        <v>16736</v>
      </c>
      <c r="Y120" s="127">
        <v>16719</v>
      </c>
      <c r="Z120" s="127"/>
      <c r="AA120" s="127" t="str">
        <f>TEXT(Y120,"###,###")</f>
        <v>16,719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1464</v>
      </c>
      <c r="V121" s="127">
        <v>1508</v>
      </c>
      <c r="W121" s="127">
        <v>1403</v>
      </c>
      <c r="X121" s="127">
        <v>1410</v>
      </c>
      <c r="Y121" s="127">
        <v>1466</v>
      </c>
      <c r="Z121" s="127"/>
      <c r="AA121" s="127" t="str">
        <f t="shared" ref="AA121:AA128" si="4">TEXT(Y121,"###,###")</f>
        <v>1,466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1254</v>
      </c>
      <c r="V122" s="127">
        <v>1268</v>
      </c>
      <c r="W122" s="127">
        <v>1251</v>
      </c>
      <c r="X122" s="127">
        <v>1256</v>
      </c>
      <c r="Y122" s="127">
        <v>1256</v>
      </c>
      <c r="Z122" s="127"/>
      <c r="AA122" s="127" t="str">
        <f t="shared" si="4"/>
        <v>1,256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16740</v>
      </c>
      <c r="V124" s="127">
        <v>16843</v>
      </c>
      <c r="W124" s="127">
        <v>17563</v>
      </c>
      <c r="X124" s="127">
        <v>17992</v>
      </c>
      <c r="Y124" s="127">
        <v>17975</v>
      </c>
      <c r="Z124" s="127"/>
      <c r="AA124" s="127" t="str">
        <f t="shared" si="4"/>
        <v>17,975</v>
      </c>
      <c r="AB124" s="127"/>
      <c r="AC124" s="127">
        <f>Y124/$Y$7*100</f>
        <v>92.459235636026946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2718</v>
      </c>
      <c r="V125" s="127">
        <v>2776</v>
      </c>
      <c r="W125" s="127">
        <v>2654</v>
      </c>
      <c r="X125" s="127">
        <v>2666</v>
      </c>
      <c r="Y125" s="127">
        <v>2722</v>
      </c>
      <c r="Z125" s="127"/>
      <c r="AA125" s="127" t="str">
        <f t="shared" si="4"/>
        <v>2,722</v>
      </c>
      <c r="AB125" s="127"/>
      <c r="AC125" s="127">
        <f>Y125/$Y$7*100</f>
        <v>14.001337379764415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9328</v>
      </c>
      <c r="V127" s="127">
        <v>9366</v>
      </c>
      <c r="W127" s="127">
        <v>9742</v>
      </c>
      <c r="X127" s="127">
        <v>9927</v>
      </c>
      <c r="Y127" s="127">
        <v>9860</v>
      </c>
      <c r="Z127" s="127"/>
      <c r="AA127" s="127" t="str">
        <f t="shared" si="4"/>
        <v>9,860</v>
      </c>
      <c r="AB127" s="127"/>
      <c r="AC127" s="127">
        <f>Y127/$Y$7*100</f>
        <v>50.717555681292112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8877</v>
      </c>
      <c r="V128" s="127">
        <v>8988</v>
      </c>
      <c r="W128" s="127">
        <v>9222</v>
      </c>
      <c r="X128" s="127">
        <v>9480</v>
      </c>
      <c r="Y128" s="127">
        <v>9581</v>
      </c>
      <c r="Z128" s="127"/>
      <c r="AA128" s="127" t="str">
        <f t="shared" si="4"/>
        <v>9,581</v>
      </c>
      <c r="AB128" s="127"/>
      <c r="AC128" s="127">
        <f>Y128/$Y$7*100</f>
        <v>49.282444318707888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BB454CCA-E289-4C21-9477-629D1E6D17B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3E121C5D-6BD4-4A21-AE94-E9629C60F3F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D48E8392-7EBD-4859-B4D8-EFB03B6CE78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1A9C7859-FC1B-4B95-B80A-84989D7EE56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Wellington</v>
      </c>
      <c r="T1" s="127"/>
      <c r="U1" s="127"/>
      <c r="V1" s="127"/>
      <c r="W1" s="127"/>
      <c r="X1" s="127"/>
      <c r="Y1" s="127" t="str">
        <f>Y3</f>
        <v>8.71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181</v>
      </c>
      <c r="V3" s="127"/>
      <c r="W3" s="127"/>
      <c r="X3" s="127"/>
      <c r="Y3" s="127" t="s">
        <v>280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8.71'!$Y$3&amp;" "&amp;'Table 8.71'!$U$3&amp;", "&amp;'State data for spotlight'!$C$3&amp;", "&amp;'Table 8.71'!$Y$2</f>
        <v>Table 8.71 Wellington,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29199</v>
      </c>
      <c r="U4" s="129">
        <v>29620</v>
      </c>
      <c r="V4" s="129">
        <v>29668</v>
      </c>
      <c r="W4" s="129">
        <v>29996</v>
      </c>
      <c r="X4" s="129">
        <v>29776</v>
      </c>
      <c r="Y4" s="129">
        <v>30685</v>
      </c>
      <c r="Z4" s="127"/>
      <c r="AA4" s="127" t="str">
        <f>TEXT(Y4,"###,###")</f>
        <v>30,685</v>
      </c>
      <c r="AB4" s="127"/>
      <c r="AC4" s="127">
        <f t="shared" ref="AC4:AC9" si="0">Y4/X4-1</f>
        <v>3.0527941966684624E-2</v>
      </c>
      <c r="AD4" s="127"/>
      <c r="AE4" s="127">
        <f>Y4/T4-1</f>
        <v>5.0892153840884857E-2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15290</v>
      </c>
      <c r="U5" s="129">
        <v>15427</v>
      </c>
      <c r="V5" s="129">
        <v>15404</v>
      </c>
      <c r="W5" s="129">
        <v>15548</v>
      </c>
      <c r="X5" s="129">
        <v>15277</v>
      </c>
      <c r="Y5" s="129">
        <v>15685</v>
      </c>
      <c r="Z5" s="127"/>
      <c r="AA5" s="127" t="str">
        <f>TEXT(Y5,"###,###")</f>
        <v>15,685</v>
      </c>
      <c r="AB5" s="127"/>
      <c r="AC5" s="127">
        <f t="shared" si="0"/>
        <v>2.6706814165084802E-2</v>
      </c>
      <c r="AD5" s="127"/>
      <c r="AE5" s="127">
        <f t="shared" ref="AE5:AE9" si="1">Y5/T5-1</f>
        <v>2.5833878351863904E-2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13909</v>
      </c>
      <c r="U6" s="129">
        <v>14193</v>
      </c>
      <c r="V6" s="129">
        <v>14264</v>
      </c>
      <c r="W6" s="129">
        <v>14448</v>
      </c>
      <c r="X6" s="129">
        <v>14499</v>
      </c>
      <c r="Y6" s="129">
        <v>15000</v>
      </c>
      <c r="Z6" s="127"/>
      <c r="AA6" s="127" t="str">
        <f>TEXT(Y6,"###,###")</f>
        <v>15,000</v>
      </c>
      <c r="AB6" s="127"/>
      <c r="AC6" s="127">
        <f t="shared" si="0"/>
        <v>3.4554107179805449E-2</v>
      </c>
      <c r="AD6" s="127"/>
      <c r="AE6" s="127">
        <f t="shared" si="1"/>
        <v>7.8438421166151517E-2</v>
      </c>
      <c r="AF6" s="127"/>
    </row>
    <row r="7" spans="1:32" ht="16.5" customHeight="1" thickBot="1" x14ac:dyDescent="0.3">
      <c r="A7" s="46" t="str">
        <f>"QUICK STATS for "&amp;'Table 8.71'!Y2&amp;"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21004</v>
      </c>
      <c r="U7" s="129">
        <v>21098</v>
      </c>
      <c r="V7" s="129">
        <v>21146</v>
      </c>
      <c r="W7" s="129">
        <v>21491</v>
      </c>
      <c r="X7" s="129">
        <v>21457</v>
      </c>
      <c r="Y7" s="129">
        <v>21769</v>
      </c>
      <c r="Z7" s="127"/>
      <c r="AA7" s="127" t="str">
        <f>TEXT(Y7,"###,###")</f>
        <v>21,769</v>
      </c>
      <c r="AB7" s="127"/>
      <c r="AC7" s="127">
        <f t="shared" si="0"/>
        <v>1.454070932562801E-2</v>
      </c>
      <c r="AD7" s="127"/>
      <c r="AE7" s="127">
        <f t="shared" si="1"/>
        <v>3.6421633974480949E-2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30,685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8.71'!AA7</f>
        <v>21,769</v>
      </c>
      <c r="P8" s="51"/>
      <c r="S8" s="127" t="s">
        <v>96</v>
      </c>
      <c r="T8" s="127">
        <v>34589</v>
      </c>
      <c r="U8" s="127">
        <v>35431</v>
      </c>
      <c r="V8" s="127">
        <v>36149.040000000001</v>
      </c>
      <c r="W8" s="127">
        <v>38291</v>
      </c>
      <c r="X8" s="127">
        <v>39000</v>
      </c>
      <c r="Y8" s="127">
        <v>38725.97</v>
      </c>
      <c r="Z8" s="127"/>
      <c r="AA8" s="127" t="str">
        <f>TEXT(Y8,"$###,###")</f>
        <v>$38,726</v>
      </c>
      <c r="AB8" s="127"/>
      <c r="AC8" s="127">
        <f t="shared" si="0"/>
        <v>-7.0264102564102648E-3</v>
      </c>
      <c r="AD8" s="127"/>
      <c r="AE8" s="127">
        <f t="shared" si="1"/>
        <v>0.11960363121223505</v>
      </c>
      <c r="AF8" s="127"/>
    </row>
    <row r="9" spans="1:32" x14ac:dyDescent="0.25">
      <c r="A9" s="55" t="s">
        <v>17</v>
      </c>
      <c r="B9" s="56"/>
      <c r="C9" s="57"/>
      <c r="D9" s="58">
        <f>'Table 8.71'!AC104</f>
        <v>67.342349682255175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52.046488125315818</v>
      </c>
      <c r="P9" s="59" t="s">
        <v>97</v>
      </c>
      <c r="S9" s="127" t="s">
        <v>9</v>
      </c>
      <c r="T9" s="127">
        <v>977130044</v>
      </c>
      <c r="U9" s="127">
        <v>988695460</v>
      </c>
      <c r="V9" s="127">
        <v>1046867773</v>
      </c>
      <c r="W9" s="127">
        <v>1100204556</v>
      </c>
      <c r="X9" s="127">
        <v>1098624850</v>
      </c>
      <c r="Y9" s="127">
        <v>1095633616</v>
      </c>
      <c r="Z9" s="127"/>
      <c r="AA9" s="127" t="str">
        <f>TEXT(Y9/1000000,"$#,###.0")&amp;" mil"</f>
        <v>$1,095.6 mil</v>
      </c>
      <c r="AB9" s="127"/>
      <c r="AC9" s="127">
        <f t="shared" si="0"/>
        <v>-2.7227073918817402E-3</v>
      </c>
      <c r="AD9" s="127"/>
      <c r="AE9" s="127">
        <f t="shared" si="1"/>
        <v>0.1212771756714095</v>
      </c>
      <c r="AF9" s="127"/>
    </row>
    <row r="10" spans="1:32" x14ac:dyDescent="0.25">
      <c r="A10" s="55" t="s">
        <v>20</v>
      </c>
      <c r="B10" s="56"/>
      <c r="C10" s="57"/>
      <c r="D10" s="58">
        <f>'Table 8.71'!AC105</f>
        <v>20.586605833469122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47.953511874684182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87.978317791354669</v>
      </c>
      <c r="P11" s="59" t="s">
        <v>97</v>
      </c>
      <c r="S11" s="127" t="s">
        <v>32</v>
      </c>
      <c r="T11" s="129">
        <v>24418</v>
      </c>
      <c r="U11" s="129">
        <v>24919</v>
      </c>
      <c r="V11" s="129">
        <v>25014</v>
      </c>
      <c r="W11" s="129">
        <v>25401</v>
      </c>
      <c r="X11" s="129">
        <v>25215</v>
      </c>
      <c r="Y11" s="129">
        <v>25998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8.71'!AC108</f>
        <v>15.760143392537071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21.530616932334972</v>
      </c>
      <c r="P12" s="59" t="s">
        <v>97</v>
      </c>
      <c r="S12" s="127" t="s">
        <v>33</v>
      </c>
      <c r="T12" s="129">
        <v>4783</v>
      </c>
      <c r="U12" s="129">
        <v>4700</v>
      </c>
      <c r="V12" s="129">
        <v>4651</v>
      </c>
      <c r="W12" s="129">
        <v>4593</v>
      </c>
      <c r="X12" s="129">
        <v>4561</v>
      </c>
      <c r="Y12" s="129">
        <v>4687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8.71'!AC109</f>
        <v>16.67264135571126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8.71'!AA118</f>
        <v>43.1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8.71'!AC110</f>
        <v>21.081961870620823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14.998392209104692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8.71'!AC111</f>
        <v>34.414208896855143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85.001607790895306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2545</v>
      </c>
      <c r="Z15" s="127"/>
      <c r="AA15" s="130">
        <f t="shared" ref="AA15:AA34" si="2">IF(Y15="np",0,Y15/$Y$34)</f>
        <v>8.2939547009939704E-2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523</v>
      </c>
      <c r="Z16" s="127"/>
      <c r="AA16" s="130">
        <f t="shared" si="2"/>
        <v>1.7044158383575037E-2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1933</v>
      </c>
      <c r="Z17" s="127"/>
      <c r="AA17" s="130">
        <f t="shared" si="2"/>
        <v>6.299494867198957E-2</v>
      </c>
      <c r="AB17" s="127"/>
      <c r="AC17" s="127"/>
      <c r="AD17" s="127"/>
      <c r="AE17" s="127"/>
      <c r="AF17" s="127"/>
    </row>
    <row r="18" spans="1:32" x14ac:dyDescent="0.25">
      <c r="A18" s="85" t="str">
        <f>'Table 8.71'!$S$1&amp;" ("&amp;'Table 8.71'!$T$2&amp;" to "&amp;'Table 8.71'!$Y$2&amp;")"</f>
        <v>Wellington (2011-12 to 2016-17)</v>
      </c>
      <c r="B18" s="85"/>
      <c r="C18" s="85"/>
      <c r="D18" s="85"/>
      <c r="E18" s="85"/>
      <c r="F18" s="85"/>
      <c r="G18" s="85" t="str">
        <f>'Table 8.71'!$S$1&amp;" ("&amp;'Table 8.71'!$T$2&amp;" to "&amp;'Table 8.71'!$Y$2&amp;")"</f>
        <v>Wellington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389</v>
      </c>
      <c r="Z18" s="127"/>
      <c r="AA18" s="130">
        <f t="shared" si="2"/>
        <v>1.2677203845527131E-2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1963</v>
      </c>
      <c r="Z19" s="127"/>
      <c r="AA19" s="130">
        <f t="shared" si="2"/>
        <v>6.3972625061104779E-2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582</v>
      </c>
      <c r="Z20" s="127"/>
      <c r="AA20" s="130">
        <f t="shared" si="2"/>
        <v>1.8966921948834935E-2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2638</v>
      </c>
      <c r="Z21" s="127"/>
      <c r="AA21" s="130">
        <f t="shared" si="2"/>
        <v>8.5970343816196837E-2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1936</v>
      </c>
      <c r="Z22" s="127"/>
      <c r="AA22" s="130">
        <f t="shared" si="2"/>
        <v>6.309271631090109E-2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783</v>
      </c>
      <c r="Z23" s="127"/>
      <c r="AA23" s="130">
        <f t="shared" si="2"/>
        <v>2.5517353755906795E-2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129</v>
      </c>
      <c r="Z24" s="127"/>
      <c r="AA24" s="130">
        <f t="shared" si="2"/>
        <v>4.2040084731953722E-3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885</v>
      </c>
      <c r="Z25" s="127"/>
      <c r="AA25" s="130">
        <f t="shared" si="2"/>
        <v>2.8841453478898483E-2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409</v>
      </c>
      <c r="Z26" s="127"/>
      <c r="AA26" s="130">
        <f t="shared" si="2"/>
        <v>1.3328988104937265E-2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1264</v>
      </c>
      <c r="Z27" s="127"/>
      <c r="AA27" s="130">
        <f t="shared" si="2"/>
        <v>4.1192765194720544E-2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1945</v>
      </c>
      <c r="Z28" s="127"/>
      <c r="AA28" s="130">
        <f t="shared" si="2"/>
        <v>6.3386019227635648E-2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2100</v>
      </c>
      <c r="Z29" s="127"/>
      <c r="AA29" s="130">
        <f t="shared" si="2"/>
        <v>6.8437347238064203E-2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2602</v>
      </c>
      <c r="Z30" s="127"/>
      <c r="AA30" s="130">
        <f t="shared" si="2"/>
        <v>8.4797132149258589E-2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8.71'!Y2&amp;")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2986</v>
      </c>
      <c r="Z31" s="127"/>
      <c r="AA31" s="130">
        <f t="shared" si="2"/>
        <v>9.7311389929933198E-2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371</v>
      </c>
      <c r="Z32" s="127"/>
      <c r="AA32" s="130">
        <f t="shared" si="2"/>
        <v>1.2090598012058008E-2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917</v>
      </c>
      <c r="Z33" s="127"/>
      <c r="AA33" s="130">
        <f t="shared" si="2"/>
        <v>2.9884308293954703E-2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30685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18164</v>
      </c>
      <c r="U37" s="127">
        <v>17915</v>
      </c>
      <c r="V37" s="127">
        <v>17995</v>
      </c>
      <c r="W37" s="127">
        <v>18488</v>
      </c>
      <c r="X37" s="127">
        <v>18460</v>
      </c>
      <c r="Y37" s="127">
        <v>18504</v>
      </c>
      <c r="Z37" s="127"/>
      <c r="AA37" s="127" t="str">
        <f>TEXT(Y37,"###,###")</f>
        <v>18,504</v>
      </c>
      <c r="AB37" s="127"/>
      <c r="AC37" s="127">
        <f>Y37/X37-1</f>
        <v>2.383531960996832E-3</v>
      </c>
      <c r="AD37" s="127"/>
      <c r="AE37" s="127">
        <f>Y37/T37-1</f>
        <v>1.8718343977097485E-2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2841</v>
      </c>
      <c r="U38" s="127">
        <v>3184</v>
      </c>
      <c r="V38" s="127">
        <v>3153</v>
      </c>
      <c r="W38" s="127">
        <v>3002</v>
      </c>
      <c r="X38" s="127">
        <v>2994</v>
      </c>
      <c r="Y38" s="127">
        <v>3265</v>
      </c>
      <c r="Z38" s="127"/>
      <c r="AA38" s="127" t="str">
        <f>TEXT(Y38,"###,###")</f>
        <v>3,265</v>
      </c>
      <c r="AB38" s="127"/>
      <c r="AC38" s="127">
        <f>Y38/X38-1</f>
        <v>9.0514362057448228E-2</v>
      </c>
      <c r="AD38" s="127"/>
      <c r="AE38" s="127">
        <f>Y38/T38-1</f>
        <v>0.14924322421682512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21005</v>
      </c>
      <c r="U40" s="127">
        <v>21099</v>
      </c>
      <c r="V40" s="127">
        <v>21148</v>
      </c>
      <c r="W40" s="127">
        <v>21490</v>
      </c>
      <c r="X40" s="127">
        <v>21454</v>
      </c>
      <c r="Y40" s="127">
        <v>21769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85.001607790895306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14.998392209104692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5</v>
      </c>
      <c r="Y44" s="129">
        <v>4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284</v>
      </c>
      <c r="Y45" s="129">
        <v>286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850</v>
      </c>
      <c r="Y46" s="129">
        <v>860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1408</v>
      </c>
      <c r="Y47" s="129">
        <v>1448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1625</v>
      </c>
      <c r="Y48" s="129">
        <v>1587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8.71'!S1&amp;" ("&amp;'Table 8.71'!Y2&amp;") *"</f>
        <v>Number of jobs by age and sex of job holders in Wellington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1614</v>
      </c>
      <c r="Y49" s="129">
        <v>1638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1322</v>
      </c>
      <c r="Y50" s="129">
        <v>1396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1338</v>
      </c>
      <c r="Y51" s="129">
        <v>1348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1328</v>
      </c>
      <c r="Y52" s="129">
        <v>1426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1542</v>
      </c>
      <c r="Y53" s="129">
        <v>1537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1548</v>
      </c>
      <c r="Y54" s="129">
        <v>1619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1214</v>
      </c>
      <c r="Y55" s="129">
        <v>1259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728</v>
      </c>
      <c r="Y56" s="129">
        <v>752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239</v>
      </c>
      <c r="Y57" s="129">
        <v>280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126</v>
      </c>
      <c r="Y58" s="129">
        <v>143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50</v>
      </c>
      <c r="Y59" s="129">
        <v>62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37</v>
      </c>
      <c r="Y60" s="129">
        <v>38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15277</v>
      </c>
      <c r="Y61" s="129">
        <v>15685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16</v>
      </c>
      <c r="Y63" s="129">
        <v>10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8.71'!S1&amp;" ("&amp;'Table 8.71'!Y2&amp;") *"</f>
        <v>Number of employed persons per occupation of main job by sex in Wellington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420</v>
      </c>
      <c r="Y64" s="129">
        <v>442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915</v>
      </c>
      <c r="Y65" s="129">
        <v>937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1420</v>
      </c>
      <c r="Y66" s="129">
        <v>1319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1463</v>
      </c>
      <c r="Y67" s="129">
        <v>1544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1323</v>
      </c>
      <c r="Y68" s="129">
        <v>1367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1200</v>
      </c>
      <c r="Y69" s="129">
        <v>1297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1303</v>
      </c>
      <c r="Y70" s="129">
        <v>1330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1494</v>
      </c>
      <c r="Y71" s="129">
        <v>1596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1529</v>
      </c>
      <c r="Y72" s="129">
        <v>1557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1471</v>
      </c>
      <c r="Y73" s="129">
        <v>1563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1087</v>
      </c>
      <c r="Y74" s="129">
        <v>1135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461</v>
      </c>
      <c r="Y75" s="129">
        <v>516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183</v>
      </c>
      <c r="Y76" s="129">
        <v>171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89</v>
      </c>
      <c r="Y77" s="129">
        <v>102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63</v>
      </c>
      <c r="Y78" s="129">
        <v>62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52</v>
      </c>
      <c r="Y79" s="129">
        <v>52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14499</v>
      </c>
      <c r="Y80" s="129">
        <v>15000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8.71'!S1</f>
        <v>Wellington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1021</v>
      </c>
      <c r="Y83" s="129">
        <v>1129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970</v>
      </c>
      <c r="Y84" s="129">
        <v>988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8.71'!AA4</f>
        <v>30,685</v>
      </c>
      <c r="D85" s="99">
        <f>'Table 8.71'!AC4</f>
        <v>3.0527941966684624E-2</v>
      </c>
      <c r="E85" s="100">
        <f>'Table 8.71'!AC4</f>
        <v>3.0527941966684624E-2</v>
      </c>
      <c r="F85" s="99">
        <f>'Table 8.71'!AE4</f>
        <v>5.0892153840884857E-2</v>
      </c>
      <c r="G85" s="100">
        <f>'Table 8.71'!AE4</f>
        <v>5.0892153840884857E-2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2249</v>
      </c>
      <c r="Y85" s="129">
        <v>2258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8.71'!AA5</f>
        <v>15,685</v>
      </c>
      <c r="D86" s="99">
        <f>'Table 8.71'!AC5</f>
        <v>2.6706814165084802E-2</v>
      </c>
      <c r="E86" s="100">
        <f>'Table 8.71'!AC5</f>
        <v>2.6706814165084802E-2</v>
      </c>
      <c r="F86" s="99">
        <f>'Table 8.71'!AE5</f>
        <v>2.5833878351863904E-2</v>
      </c>
      <c r="G86" s="100">
        <f>'Table 8.71'!AE5</f>
        <v>2.5833878351863904E-2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585</v>
      </c>
      <c r="Y86" s="129">
        <v>592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8.71'!AA6</f>
        <v>15,000</v>
      </c>
      <c r="D87" s="99">
        <f>'Table 8.71'!AC6</f>
        <v>3.4554107179805449E-2</v>
      </c>
      <c r="E87" s="100">
        <f>'Table 8.71'!AC6</f>
        <v>3.4554107179805449E-2</v>
      </c>
      <c r="F87" s="99">
        <f>'Table 8.71'!AE6</f>
        <v>7.8438421166151517E-2</v>
      </c>
      <c r="G87" s="100">
        <f>'Table 8.71'!AE6</f>
        <v>7.8438421166151517E-2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364</v>
      </c>
      <c r="Y87" s="129">
        <v>354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8.71'!AA7</f>
        <v>21,769</v>
      </c>
      <c r="D88" s="99">
        <f>'Table 8.71'!AC7</f>
        <v>1.454070932562801E-2</v>
      </c>
      <c r="E88" s="100">
        <f>'Table 8.71'!AC7</f>
        <v>1.454070932562801E-2</v>
      </c>
      <c r="F88" s="99">
        <f>'Table 8.71'!AE7</f>
        <v>3.6421633974480949E-2</v>
      </c>
      <c r="G88" s="100">
        <f>'Table 8.71'!AE7</f>
        <v>3.6421633974480949E-2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441</v>
      </c>
      <c r="Y88" s="129">
        <v>416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8.71'!AA37</f>
        <v>18,504</v>
      </c>
      <c r="D89" s="99">
        <f>'Table 8.71'!AC37</f>
        <v>2.383531960996832E-3</v>
      </c>
      <c r="E89" s="100">
        <f>'Table 8.71'!AC37</f>
        <v>2.383531960996832E-3</v>
      </c>
      <c r="F89" s="99">
        <f>'Table 8.71'!AE37</f>
        <v>1.8718343977097485E-2</v>
      </c>
      <c r="G89" s="100">
        <f>'Table 8.71'!AE37</f>
        <v>1.8718343977097485E-2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1098</v>
      </c>
      <c r="Y89" s="129">
        <v>1107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8.71'!AA38</f>
        <v>3,265</v>
      </c>
      <c r="D90" s="99">
        <f>'Table 8.71'!AC38</f>
        <v>9.0514362057448228E-2</v>
      </c>
      <c r="E90" s="100">
        <f>'Table 8.71'!AC38</f>
        <v>9.0514362057448228E-2</v>
      </c>
      <c r="F90" s="99">
        <f>'Table 8.71'!AE38</f>
        <v>0.14924322421682512</v>
      </c>
      <c r="G90" s="100">
        <f>'Table 8.71'!AE38</f>
        <v>0.14924322421682512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1734</v>
      </c>
      <c r="Y90" s="129">
        <v>1670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8.71'!AA114</f>
        <v>1,388</v>
      </c>
      <c r="D91" s="99">
        <f>'Table 8.71'!AC114</f>
        <v>0.14427040395713098</v>
      </c>
      <c r="E91" s="100">
        <f>'Table 8.71'!AC114</f>
        <v>0.14427040395713098</v>
      </c>
      <c r="F91" s="99">
        <f>'Table 8.71'!AE114</f>
        <v>0.15186721991701235</v>
      </c>
      <c r="G91" s="100">
        <f>'Table 8.71'!AE114</f>
        <v>0.15186721991701235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11228</v>
      </c>
      <c r="Y91" s="129">
        <v>11330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8.71'!AA115</f>
        <v>1,877</v>
      </c>
      <c r="D92" s="99">
        <f>'Table 8.71'!AC115</f>
        <v>5.2720134604598901E-2</v>
      </c>
      <c r="E92" s="100">
        <f>'Table 8.71'!AC115</f>
        <v>5.2720134604598901E-2</v>
      </c>
      <c r="F92" s="99">
        <f>'Table 8.71'!AE115</f>
        <v>0.14941824862216779</v>
      </c>
      <c r="G92" s="100">
        <f>'Table 8.71'!AE115</f>
        <v>0.14941824862216779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8.71'!AA8</f>
        <v>$38,726</v>
      </c>
      <c r="D93" s="99">
        <f>'Table 8.71'!AC8</f>
        <v>-7.0264102564102648E-3</v>
      </c>
      <c r="E93" s="100">
        <f>'Table 8.71'!AC8</f>
        <v>-7.0264102564102648E-3</v>
      </c>
      <c r="F93" s="99">
        <f>'Table 8.71'!AE8</f>
        <v>0.11960363121223505</v>
      </c>
      <c r="G93" s="100">
        <f>'Table 8.71'!AE8</f>
        <v>0.11960363121223505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660</v>
      </c>
      <c r="Y93" s="129">
        <v>765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8.71'!AA9</f>
        <v>$1,095.6 mil</v>
      </c>
      <c r="D94" s="99">
        <f>'Table 8.71'!AC9</f>
        <v>-2.7227073918817402E-3</v>
      </c>
      <c r="E94" s="100">
        <f>'Table 8.71'!AC9</f>
        <v>-2.7227073918817402E-3</v>
      </c>
      <c r="F94" s="99">
        <f>'Table 8.71'!AE9</f>
        <v>0.1212771756714095</v>
      </c>
      <c r="G94" s="100">
        <f>'Table 8.71'!AE9</f>
        <v>0.1212771756714095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1961</v>
      </c>
      <c r="Y94" s="129">
        <v>1998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338</v>
      </c>
      <c r="Y95" s="129">
        <v>362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1450</v>
      </c>
      <c r="Y96" s="129">
        <v>1509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1504</v>
      </c>
      <c r="Y97" s="129">
        <v>1533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1018</v>
      </c>
      <c r="Y98" s="129">
        <v>990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68</v>
      </c>
      <c r="Y99" s="129">
        <v>79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819</v>
      </c>
      <c r="Y100" s="129">
        <v>902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10229</v>
      </c>
      <c r="Y101" s="129">
        <v>10439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19540</v>
      </c>
      <c r="Y104" s="127">
        <v>20664</v>
      </c>
      <c r="Z104" s="127"/>
      <c r="AA104" s="127" t="str">
        <f>TEXT(Y104,"###,###")</f>
        <v>20,664</v>
      </c>
      <c r="AB104" s="127"/>
      <c r="AC104" s="127">
        <f>Y104/($Y$4)*100</f>
        <v>67.342349682255175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6047</v>
      </c>
      <c r="Y105" s="127">
        <v>6317</v>
      </c>
      <c r="Z105" s="127"/>
      <c r="AA105" s="127" t="str">
        <f>TEXT(Y105,"###,###")</f>
        <v>6,317</v>
      </c>
      <c r="AB105" s="127"/>
      <c r="AC105" s="127">
        <f>Y105/($Y$4)*100</f>
        <v>20.586605833469122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25587</v>
      </c>
      <c r="Y106" s="127">
        <v>26981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4296</v>
      </c>
      <c r="Y108" s="127">
        <v>4836</v>
      </c>
      <c r="Z108" s="127"/>
      <c r="AA108" s="127" t="str">
        <f>TEXT(Y108,"###,###")</f>
        <v>4,836</v>
      </c>
      <c r="AB108" s="127"/>
      <c r="AC108" s="127">
        <f>Y108/($Y$4)*100</f>
        <v>15.760143392537071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4553</v>
      </c>
      <c r="Y109" s="127">
        <v>5116</v>
      </c>
      <c r="Z109" s="127"/>
      <c r="AA109" s="127" t="str">
        <f>TEXT(Y109,"###,###")</f>
        <v>5,116</v>
      </c>
      <c r="AB109" s="127"/>
      <c r="AC109" s="127">
        <f t="shared" ref="AC109:AC111" si="3">Y109/($Y$4)*100</f>
        <v>16.67264135571126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6567</v>
      </c>
      <c r="Y110" s="127">
        <v>6469</v>
      </c>
      <c r="Z110" s="127"/>
      <c r="AA110" s="127" t="str">
        <f>TEXT(Y110,"###,###")</f>
        <v>6,469</v>
      </c>
      <c r="AB110" s="127"/>
      <c r="AC110" s="127">
        <f t="shared" si="3"/>
        <v>21.081961870620823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10170</v>
      </c>
      <c r="Y111" s="127">
        <v>10560</v>
      </c>
      <c r="Z111" s="127"/>
      <c r="AA111" s="127" t="str">
        <f>TEXT(Y111,"###,###")</f>
        <v>10,560</v>
      </c>
      <c r="AB111" s="127"/>
      <c r="AC111" s="127">
        <f t="shared" si="3"/>
        <v>34.414208896855143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29776</v>
      </c>
      <c r="Y112" s="127">
        <v>30685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1205</v>
      </c>
      <c r="U114" s="127">
        <v>1333</v>
      </c>
      <c r="V114" s="127">
        <v>1363</v>
      </c>
      <c r="W114" s="127">
        <v>1276</v>
      </c>
      <c r="X114" s="127">
        <v>1213</v>
      </c>
      <c r="Y114" s="127">
        <v>1388</v>
      </c>
      <c r="Z114" s="127"/>
      <c r="AA114" s="127" t="str">
        <f>TEXT(Y114,"###,###")</f>
        <v>1,388</v>
      </c>
      <c r="AB114" s="127"/>
      <c r="AC114" s="127">
        <f>Y114/X114-1</f>
        <v>0.14427040395713098</v>
      </c>
      <c r="AD114" s="127"/>
      <c r="AE114" s="127">
        <f>Y114/T114-1</f>
        <v>0.15186721991701235</v>
      </c>
      <c r="AF114" s="127"/>
    </row>
    <row r="115" spans="19:32" x14ac:dyDescent="0.25">
      <c r="S115" s="127" t="s">
        <v>104</v>
      </c>
      <c r="T115" s="127">
        <v>1633</v>
      </c>
      <c r="U115" s="127">
        <v>1846</v>
      </c>
      <c r="V115" s="127">
        <v>1784</v>
      </c>
      <c r="W115" s="127">
        <v>1732</v>
      </c>
      <c r="X115" s="127">
        <v>1783</v>
      </c>
      <c r="Y115" s="127">
        <v>1877</v>
      </c>
      <c r="Z115" s="127"/>
      <c r="AA115" s="127" t="str">
        <f>TEXT(Y115,"###,###")</f>
        <v>1,877</v>
      </c>
      <c r="AB115" s="127"/>
      <c r="AC115" s="127">
        <f>Y115/X115-1</f>
        <v>5.2720134604598901E-2</v>
      </c>
      <c r="AD115" s="127"/>
      <c r="AE115" s="127">
        <f>Y115/T115-1</f>
        <v>0.14941824862216779</v>
      </c>
      <c r="AF115" s="127"/>
    </row>
    <row r="116" spans="19:32" x14ac:dyDescent="0.25">
      <c r="S116" s="127" t="s">
        <v>56</v>
      </c>
      <c r="T116" s="127">
        <v>2838</v>
      </c>
      <c r="U116" s="127">
        <v>3179</v>
      </c>
      <c r="V116" s="127">
        <v>3147</v>
      </c>
      <c r="W116" s="127">
        <v>3008</v>
      </c>
      <c r="X116" s="127">
        <v>2996</v>
      </c>
      <c r="Y116" s="127">
        <v>3265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43.68</v>
      </c>
      <c r="V118" s="127">
        <v>44.86</v>
      </c>
      <c r="W118" s="127">
        <v>45.84</v>
      </c>
      <c r="X118" s="127">
        <v>43.85</v>
      </c>
      <c r="Y118" s="127">
        <v>43.13</v>
      </c>
      <c r="Z118" s="127"/>
      <c r="AA118" s="127" t="str">
        <f>TEXT(Y118,"##.0")</f>
        <v>43.1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16398</v>
      </c>
      <c r="V120" s="127">
        <v>16492</v>
      </c>
      <c r="W120" s="127">
        <v>16896</v>
      </c>
      <c r="X120" s="127">
        <v>16896</v>
      </c>
      <c r="Y120" s="127">
        <v>17082</v>
      </c>
      <c r="Z120" s="127"/>
      <c r="AA120" s="127" t="str">
        <f>TEXT(Y120,"###,###")</f>
        <v>17,082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2661</v>
      </c>
      <c r="V121" s="127">
        <v>2613</v>
      </c>
      <c r="W121" s="127">
        <v>2571</v>
      </c>
      <c r="X121" s="127">
        <v>2503</v>
      </c>
      <c r="Y121" s="127">
        <v>2617</v>
      </c>
      <c r="Z121" s="127"/>
      <c r="AA121" s="127" t="str">
        <f t="shared" ref="AA121:AA128" si="4">TEXT(Y121,"###,###")</f>
        <v>2,617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2042</v>
      </c>
      <c r="V122" s="127">
        <v>2041</v>
      </c>
      <c r="W122" s="127">
        <v>2028</v>
      </c>
      <c r="X122" s="127">
        <v>2063</v>
      </c>
      <c r="Y122" s="127">
        <v>2070</v>
      </c>
      <c r="Z122" s="127"/>
      <c r="AA122" s="127" t="str">
        <f t="shared" si="4"/>
        <v>2,070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18440</v>
      </c>
      <c r="V124" s="127">
        <v>18533</v>
      </c>
      <c r="W124" s="127">
        <v>18924</v>
      </c>
      <c r="X124" s="127">
        <v>18959</v>
      </c>
      <c r="Y124" s="127">
        <v>19152</v>
      </c>
      <c r="Z124" s="127"/>
      <c r="AA124" s="127" t="str">
        <f t="shared" si="4"/>
        <v>19,152</v>
      </c>
      <c r="AB124" s="127"/>
      <c r="AC124" s="127">
        <f>Y124/$Y$7*100</f>
        <v>87.978317791354669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4703</v>
      </c>
      <c r="V125" s="127">
        <v>4654</v>
      </c>
      <c r="W125" s="127">
        <v>4599</v>
      </c>
      <c r="X125" s="127">
        <v>4566</v>
      </c>
      <c r="Y125" s="127">
        <v>4687</v>
      </c>
      <c r="Z125" s="127"/>
      <c r="AA125" s="127" t="str">
        <f t="shared" si="4"/>
        <v>4,687</v>
      </c>
      <c r="AB125" s="127"/>
      <c r="AC125" s="127">
        <f>Y125/$Y$7*100</f>
        <v>21.530616932334972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11181</v>
      </c>
      <c r="V127" s="127">
        <v>11202</v>
      </c>
      <c r="W127" s="127">
        <v>11333</v>
      </c>
      <c r="X127" s="127">
        <v>11228</v>
      </c>
      <c r="Y127" s="127">
        <v>11330</v>
      </c>
      <c r="Z127" s="127"/>
      <c r="AA127" s="127" t="str">
        <f t="shared" si="4"/>
        <v>11,330</v>
      </c>
      <c r="AB127" s="127"/>
      <c r="AC127" s="127">
        <f>Y127/$Y$7*100</f>
        <v>52.046488125315818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9915</v>
      </c>
      <c r="V128" s="127">
        <v>9943</v>
      </c>
      <c r="W128" s="127">
        <v>10158</v>
      </c>
      <c r="X128" s="127">
        <v>10229</v>
      </c>
      <c r="Y128" s="127">
        <v>10439</v>
      </c>
      <c r="Z128" s="127"/>
      <c r="AA128" s="127" t="str">
        <f t="shared" si="4"/>
        <v>10,439</v>
      </c>
      <c r="AB128" s="127"/>
      <c r="AC128" s="127">
        <f>Y128/$Y$7*100</f>
        <v>47.953511874684182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1890F19F-120F-45CF-A78B-4D0171CF568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67D4868A-4420-4748-B1AA-3846D2BD93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B48D500E-582A-4F1B-AFF6-796B4756BE2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A70F1085-B9B4-48B1-AF88-A689DD2691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West Wimmera</v>
      </c>
      <c r="T1" s="127"/>
      <c r="U1" s="127"/>
      <c r="V1" s="127"/>
      <c r="W1" s="127"/>
      <c r="X1" s="127"/>
      <c r="Y1" s="127" t="str">
        <f>Y3</f>
        <v>8.72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182</v>
      </c>
      <c r="V3" s="127"/>
      <c r="W3" s="127"/>
      <c r="X3" s="127"/>
      <c r="Y3" s="127" t="s">
        <v>281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8.72'!$Y$3&amp;" "&amp;'Table 8.72'!$U$3&amp;", "&amp;'State data for spotlight'!$C$3&amp;", "&amp;'Table 8.72'!$Y$2</f>
        <v>Table 8.72 West Wimmera,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3567</v>
      </c>
      <c r="U4" s="129">
        <v>3688</v>
      </c>
      <c r="V4" s="129">
        <v>3561</v>
      </c>
      <c r="W4" s="129">
        <v>3524</v>
      </c>
      <c r="X4" s="129">
        <v>3294</v>
      </c>
      <c r="Y4" s="129">
        <v>3587</v>
      </c>
      <c r="Z4" s="127"/>
      <c r="AA4" s="127" t="str">
        <f>TEXT(Y4,"###,###")</f>
        <v>3,587</v>
      </c>
      <c r="AB4" s="127"/>
      <c r="AC4" s="127">
        <f t="shared" ref="AC4:AC9" si="0">Y4/X4-1</f>
        <v>8.8949605343047855E-2</v>
      </c>
      <c r="AD4" s="127"/>
      <c r="AE4" s="127">
        <f>Y4/T4-1</f>
        <v>5.6069526212503273E-3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1979</v>
      </c>
      <c r="U5" s="129">
        <v>1985</v>
      </c>
      <c r="V5" s="129">
        <v>1984</v>
      </c>
      <c r="W5" s="129">
        <v>1872</v>
      </c>
      <c r="X5" s="129">
        <v>1792</v>
      </c>
      <c r="Y5" s="129">
        <v>1919</v>
      </c>
      <c r="Z5" s="127"/>
      <c r="AA5" s="127" t="str">
        <f>TEXT(Y5,"###,###")</f>
        <v>1,919</v>
      </c>
      <c r="AB5" s="127"/>
      <c r="AC5" s="127">
        <f t="shared" si="0"/>
        <v>7.0870535714285809E-2</v>
      </c>
      <c r="AD5" s="127"/>
      <c r="AE5" s="127">
        <f t="shared" ref="AE5:AE9" si="1">Y5/T5-1</f>
        <v>-3.0318342597271397E-2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1587</v>
      </c>
      <c r="U6" s="129">
        <v>1701</v>
      </c>
      <c r="V6" s="129">
        <v>1576</v>
      </c>
      <c r="W6" s="129">
        <v>1651</v>
      </c>
      <c r="X6" s="129">
        <v>1500</v>
      </c>
      <c r="Y6" s="129">
        <v>1668</v>
      </c>
      <c r="Z6" s="127"/>
      <c r="AA6" s="127" t="str">
        <f>TEXT(Y6,"###,###")</f>
        <v>1,668</v>
      </c>
      <c r="AB6" s="127"/>
      <c r="AC6" s="127">
        <f t="shared" si="0"/>
        <v>0.1120000000000001</v>
      </c>
      <c r="AD6" s="127"/>
      <c r="AE6" s="127">
        <f t="shared" si="1"/>
        <v>5.1039697542533125E-2</v>
      </c>
      <c r="AF6" s="127"/>
    </row>
    <row r="7" spans="1:32" ht="16.5" customHeight="1" thickBot="1" x14ac:dyDescent="0.3">
      <c r="A7" s="46" t="str">
        <f>"QUICK STATS for "&amp;'Table 8.72'!Y2&amp;"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2231</v>
      </c>
      <c r="U7" s="129">
        <v>2229</v>
      </c>
      <c r="V7" s="129">
        <v>2190</v>
      </c>
      <c r="W7" s="129">
        <v>2180</v>
      </c>
      <c r="X7" s="129">
        <v>2051</v>
      </c>
      <c r="Y7" s="129">
        <v>2176</v>
      </c>
      <c r="Z7" s="127"/>
      <c r="AA7" s="127" t="str">
        <f>TEXT(Y7,"###,###")</f>
        <v>2,176</v>
      </c>
      <c r="AB7" s="127"/>
      <c r="AC7" s="127">
        <f t="shared" si="0"/>
        <v>6.0945880058508095E-2</v>
      </c>
      <c r="AD7" s="127"/>
      <c r="AE7" s="127">
        <f t="shared" si="1"/>
        <v>-2.465262214253694E-2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3,587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8.72'!AA7</f>
        <v>2,176</v>
      </c>
      <c r="P8" s="51"/>
      <c r="S8" s="127" t="s">
        <v>96</v>
      </c>
      <c r="T8" s="127">
        <v>19642</v>
      </c>
      <c r="U8" s="127">
        <v>18983.45</v>
      </c>
      <c r="V8" s="127">
        <v>20906</v>
      </c>
      <c r="W8" s="127">
        <v>22491</v>
      </c>
      <c r="X8" s="127">
        <v>23174</v>
      </c>
      <c r="Y8" s="127">
        <v>22512</v>
      </c>
      <c r="Z8" s="127"/>
      <c r="AA8" s="127" t="str">
        <f>TEXT(Y8,"$###,###")</f>
        <v>$22,512</v>
      </c>
      <c r="AB8" s="127"/>
      <c r="AC8" s="127">
        <f t="shared" si="0"/>
        <v>-2.8566496936221597E-2</v>
      </c>
      <c r="AD8" s="127"/>
      <c r="AE8" s="127">
        <f t="shared" si="1"/>
        <v>0.14611546685673549</v>
      </c>
      <c r="AF8" s="127"/>
    </row>
    <row r="9" spans="1:32" x14ac:dyDescent="0.25">
      <c r="A9" s="55" t="s">
        <v>17</v>
      </c>
      <c r="B9" s="56"/>
      <c r="C9" s="57"/>
      <c r="D9" s="58">
        <f>'Table 8.72'!AC104</f>
        <v>55.255087817117364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53.170955882352942</v>
      </c>
      <c r="P9" s="59" t="s">
        <v>97</v>
      </c>
      <c r="S9" s="127" t="s">
        <v>9</v>
      </c>
      <c r="T9" s="127">
        <v>77285797</v>
      </c>
      <c r="U9" s="127">
        <v>84009200</v>
      </c>
      <c r="V9" s="127">
        <v>89691787</v>
      </c>
      <c r="W9" s="127">
        <v>82594176</v>
      </c>
      <c r="X9" s="127">
        <v>72653422</v>
      </c>
      <c r="Y9" s="127">
        <v>95585166</v>
      </c>
      <c r="Z9" s="127"/>
      <c r="AA9" s="127" t="str">
        <f>TEXT(Y9/1000000,"$#,###.0")&amp;" mil"</f>
        <v>$95.6 mil</v>
      </c>
      <c r="AB9" s="127"/>
      <c r="AC9" s="127">
        <f t="shared" si="0"/>
        <v>0.31563198771284307</v>
      </c>
      <c r="AD9" s="127"/>
      <c r="AE9" s="127">
        <f t="shared" si="1"/>
        <v>0.23677531590959711</v>
      </c>
      <c r="AF9" s="127"/>
    </row>
    <row r="10" spans="1:32" x14ac:dyDescent="0.25">
      <c r="A10" s="55" t="s">
        <v>20</v>
      </c>
      <c r="B10" s="56"/>
      <c r="C10" s="57"/>
      <c r="D10" s="58">
        <f>'Table 8.72'!AC105</f>
        <v>18.567047672149428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46.829044117647058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73.575367647058826</v>
      </c>
      <c r="P11" s="59" t="s">
        <v>97</v>
      </c>
      <c r="S11" s="127" t="s">
        <v>32</v>
      </c>
      <c r="T11" s="129">
        <v>2471</v>
      </c>
      <c r="U11" s="129">
        <v>2620</v>
      </c>
      <c r="V11" s="129">
        <v>2505</v>
      </c>
      <c r="W11" s="129">
        <v>2489</v>
      </c>
      <c r="X11" s="129">
        <v>2375</v>
      </c>
      <c r="Y11" s="129">
        <v>2572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8.72'!AC108</f>
        <v>27.989963758015051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46.64522058823529</v>
      </c>
      <c r="P12" s="59" t="s">
        <v>97</v>
      </c>
      <c r="S12" s="127" t="s">
        <v>33</v>
      </c>
      <c r="T12" s="129">
        <v>1099</v>
      </c>
      <c r="U12" s="129">
        <v>1070</v>
      </c>
      <c r="V12" s="129">
        <v>1054</v>
      </c>
      <c r="W12" s="129">
        <v>1037</v>
      </c>
      <c r="X12" s="129">
        <v>918</v>
      </c>
      <c r="Y12" s="129">
        <v>1015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8.72'!AC109</f>
        <v>16.838583774742126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8.72'!AA118</f>
        <v>46.0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8.72'!AC110</f>
        <v>12.545302481182047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19.071691176470587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8.72'!AC111</f>
        <v>16.448285475327573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80.92830882352942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927</v>
      </c>
      <c r="Z15" s="127"/>
      <c r="AA15" s="130">
        <f t="shared" ref="AA15:AA34" si="2">IF(Y15="np",0,Y15/$Y$34)</f>
        <v>0.25843323111235017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11</v>
      </c>
      <c r="Z16" s="127"/>
      <c r="AA16" s="130">
        <f t="shared" si="2"/>
        <v>3.0666294954000556E-3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71</v>
      </c>
      <c r="Z17" s="127"/>
      <c r="AA17" s="130">
        <f t="shared" si="2"/>
        <v>1.9793699470309453E-2</v>
      </c>
      <c r="AB17" s="127"/>
      <c r="AC17" s="127"/>
      <c r="AD17" s="127"/>
      <c r="AE17" s="127"/>
      <c r="AF17" s="127"/>
    </row>
    <row r="18" spans="1:32" x14ac:dyDescent="0.25">
      <c r="A18" s="85" t="str">
        <f>'Table 8.72'!$S$1&amp;" ("&amp;'Table 8.72'!$T$2&amp;" to "&amp;'Table 8.72'!$Y$2&amp;")"</f>
        <v>West Wimmera (2011-12 to 2016-17)</v>
      </c>
      <c r="B18" s="85"/>
      <c r="C18" s="85"/>
      <c r="D18" s="85"/>
      <c r="E18" s="85"/>
      <c r="F18" s="85"/>
      <c r="G18" s="85" t="str">
        <f>'Table 8.72'!$S$1&amp;" ("&amp;'Table 8.72'!$T$2&amp;" to "&amp;'Table 8.72'!$Y$2&amp;")"</f>
        <v>West Wimmera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6</v>
      </c>
      <c r="Z18" s="127"/>
      <c r="AA18" s="130">
        <f t="shared" si="2"/>
        <v>1.6727069974909396E-3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109</v>
      </c>
      <c r="Z19" s="127"/>
      <c r="AA19" s="130">
        <f t="shared" si="2"/>
        <v>3.0387510454418735E-2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59</v>
      </c>
      <c r="Z20" s="127"/>
      <c r="AA20" s="130">
        <f t="shared" si="2"/>
        <v>1.6448285475327572E-2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174</v>
      </c>
      <c r="Z21" s="127"/>
      <c r="AA21" s="130">
        <f t="shared" si="2"/>
        <v>4.8508502927237247E-2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81</v>
      </c>
      <c r="Z22" s="127"/>
      <c r="AA22" s="130">
        <f t="shared" si="2"/>
        <v>2.2581544466127684E-2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143</v>
      </c>
      <c r="Z23" s="127"/>
      <c r="AA23" s="130">
        <f t="shared" si="2"/>
        <v>3.9866183440200723E-2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15</v>
      </c>
      <c r="Z24" s="127"/>
      <c r="AA24" s="130">
        <f t="shared" si="2"/>
        <v>4.1817674937273484E-3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60</v>
      </c>
      <c r="Z25" s="127"/>
      <c r="AA25" s="130">
        <f t="shared" si="2"/>
        <v>1.6727069974909393E-2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32</v>
      </c>
      <c r="Z26" s="127"/>
      <c r="AA26" s="130">
        <f t="shared" si="2"/>
        <v>8.921103986618344E-3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68</v>
      </c>
      <c r="Z27" s="127"/>
      <c r="AA27" s="130">
        <f t="shared" si="2"/>
        <v>1.8957345971563982E-2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112</v>
      </c>
      <c r="Z28" s="127"/>
      <c r="AA28" s="130">
        <f t="shared" si="2"/>
        <v>3.1223863953164205E-2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194</v>
      </c>
      <c r="Z29" s="127"/>
      <c r="AA29" s="130">
        <f t="shared" si="2"/>
        <v>5.4084192918873709E-2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201</v>
      </c>
      <c r="Z30" s="127"/>
      <c r="AA30" s="130">
        <f t="shared" si="2"/>
        <v>5.6035684415946474E-2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8.72'!Y2&amp;")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321</v>
      </c>
      <c r="Z31" s="127"/>
      <c r="AA31" s="130">
        <f t="shared" si="2"/>
        <v>8.9489824365765261E-2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30</v>
      </c>
      <c r="Z32" s="127"/>
      <c r="AA32" s="130">
        <f t="shared" si="2"/>
        <v>8.3635349874546967E-3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44</v>
      </c>
      <c r="Z33" s="127"/>
      <c r="AA33" s="130">
        <f t="shared" si="2"/>
        <v>1.2266517981600222E-2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3587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1879</v>
      </c>
      <c r="U37" s="127">
        <v>1772</v>
      </c>
      <c r="V37" s="127">
        <v>1789</v>
      </c>
      <c r="W37" s="127">
        <v>1779</v>
      </c>
      <c r="X37" s="127">
        <v>1681</v>
      </c>
      <c r="Y37" s="127">
        <v>1761</v>
      </c>
      <c r="Z37" s="127"/>
      <c r="AA37" s="127" t="str">
        <f>TEXT(Y37,"###,###")</f>
        <v>1,761</v>
      </c>
      <c r="AB37" s="127"/>
      <c r="AC37" s="127">
        <f>Y37/X37-1</f>
        <v>4.7590719809637028E-2</v>
      </c>
      <c r="AD37" s="127"/>
      <c r="AE37" s="127">
        <f>Y37/T37-1</f>
        <v>-6.2799361362426809E-2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353</v>
      </c>
      <c r="U38" s="127">
        <v>458</v>
      </c>
      <c r="V38" s="127">
        <v>397</v>
      </c>
      <c r="W38" s="127">
        <v>395</v>
      </c>
      <c r="X38" s="127">
        <v>365</v>
      </c>
      <c r="Y38" s="127">
        <v>415</v>
      </c>
      <c r="Z38" s="127"/>
      <c r="AA38" s="127" t="str">
        <f>TEXT(Y38,"###,###")</f>
        <v>415</v>
      </c>
      <c r="AB38" s="127"/>
      <c r="AC38" s="127">
        <f>Y38/X38-1</f>
        <v>0.13698630136986312</v>
      </c>
      <c r="AD38" s="127"/>
      <c r="AE38" s="127">
        <f>Y38/T38-1</f>
        <v>0.17563739376770537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2232</v>
      </c>
      <c r="U40" s="127">
        <v>2230</v>
      </c>
      <c r="V40" s="127">
        <v>2186</v>
      </c>
      <c r="W40" s="127">
        <v>2174</v>
      </c>
      <c r="X40" s="127">
        <v>2046</v>
      </c>
      <c r="Y40" s="127">
        <v>2176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80.92830882352942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19.071691176470587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7</v>
      </c>
      <c r="Y44" s="129">
        <v>6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49</v>
      </c>
      <c r="Y45" s="129">
        <v>49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123</v>
      </c>
      <c r="Y46" s="129">
        <v>164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187</v>
      </c>
      <c r="Y47" s="129">
        <v>139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183</v>
      </c>
      <c r="Y48" s="129">
        <v>198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8.72'!S1&amp;" ("&amp;'Table 8.72'!Y2&amp;") *"</f>
        <v>Number of jobs by age and sex of job holders in West Wimmera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132</v>
      </c>
      <c r="Y49" s="129">
        <v>137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122</v>
      </c>
      <c r="Y50" s="129">
        <v>122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145</v>
      </c>
      <c r="Y51" s="129">
        <v>125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168</v>
      </c>
      <c r="Y52" s="129">
        <v>186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167</v>
      </c>
      <c r="Y53" s="129">
        <v>192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185</v>
      </c>
      <c r="Y54" s="129">
        <v>216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125</v>
      </c>
      <c r="Y55" s="129">
        <v>161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99</v>
      </c>
      <c r="Y56" s="129">
        <v>106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44</v>
      </c>
      <c r="Y57" s="129">
        <v>62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35</v>
      </c>
      <c r="Y58" s="129">
        <v>29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11</v>
      </c>
      <c r="Y59" s="129">
        <v>21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9</v>
      </c>
      <c r="Y60" s="129">
        <v>12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1795</v>
      </c>
      <c r="Y61" s="129">
        <v>1919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0</v>
      </c>
      <c r="Y63" s="129">
        <v>10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8.72'!S1&amp;" ("&amp;'Table 8.72'!Y2&amp;") *"</f>
        <v>Number of employed persons per occupation of main job by sex in West Wimmera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41</v>
      </c>
      <c r="Y64" s="129">
        <v>55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113</v>
      </c>
      <c r="Y65" s="129">
        <v>83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121</v>
      </c>
      <c r="Y66" s="129">
        <v>163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141</v>
      </c>
      <c r="Y67" s="129">
        <v>132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111</v>
      </c>
      <c r="Y68" s="129">
        <v>123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90</v>
      </c>
      <c r="Y69" s="129">
        <v>104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108</v>
      </c>
      <c r="Y70" s="129">
        <v>124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174</v>
      </c>
      <c r="Y71" s="129">
        <v>190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209</v>
      </c>
      <c r="Y72" s="129">
        <v>235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146</v>
      </c>
      <c r="Y73" s="129">
        <v>174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117</v>
      </c>
      <c r="Y74" s="129">
        <v>117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62</v>
      </c>
      <c r="Y75" s="129">
        <v>71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29</v>
      </c>
      <c r="Y76" s="129">
        <v>43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32</v>
      </c>
      <c r="Y77" s="129">
        <v>30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15</v>
      </c>
      <c r="Y78" s="129">
        <v>11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4</v>
      </c>
      <c r="Y79" s="129">
        <v>9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1502</v>
      </c>
      <c r="Y80" s="129">
        <v>1668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8.72'!S1</f>
        <v>West Wimmera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96</v>
      </c>
      <c r="Y83" s="129">
        <v>98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45</v>
      </c>
      <c r="Y84" s="129">
        <v>48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8.72'!AA4</f>
        <v>3,587</v>
      </c>
      <c r="D85" s="99">
        <f>'Table 8.72'!AC4</f>
        <v>8.8949605343047855E-2</v>
      </c>
      <c r="E85" s="100">
        <f>'Table 8.72'!AC4</f>
        <v>8.8949605343047855E-2</v>
      </c>
      <c r="F85" s="99">
        <f>'Table 8.72'!AE4</f>
        <v>5.6069526212503273E-3</v>
      </c>
      <c r="G85" s="100">
        <f>'Table 8.72'!AE4</f>
        <v>5.6069526212503273E-3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133</v>
      </c>
      <c r="Y85" s="129">
        <v>128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8.72'!AA5</f>
        <v>1,919</v>
      </c>
      <c r="D86" s="99">
        <f>'Table 8.72'!AC5</f>
        <v>7.0870535714285809E-2</v>
      </c>
      <c r="E86" s="100">
        <f>'Table 8.72'!AC5</f>
        <v>7.0870535714285809E-2</v>
      </c>
      <c r="F86" s="99">
        <f>'Table 8.72'!AE5</f>
        <v>-3.0318342597271397E-2</v>
      </c>
      <c r="G86" s="100">
        <f>'Table 8.72'!AE5</f>
        <v>-3.0318342597271397E-2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34</v>
      </c>
      <c r="Y86" s="129">
        <v>26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8.72'!AA6</f>
        <v>1,668</v>
      </c>
      <c r="D87" s="99">
        <f>'Table 8.72'!AC6</f>
        <v>0.1120000000000001</v>
      </c>
      <c r="E87" s="100">
        <f>'Table 8.72'!AC6</f>
        <v>0.1120000000000001</v>
      </c>
      <c r="F87" s="99">
        <f>'Table 8.72'!AE6</f>
        <v>5.1039697542533125E-2</v>
      </c>
      <c r="G87" s="100">
        <f>'Table 8.72'!AE6</f>
        <v>5.1039697542533125E-2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14</v>
      </c>
      <c r="Y87" s="129">
        <v>16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8.72'!AA7</f>
        <v>2,176</v>
      </c>
      <c r="D88" s="99">
        <f>'Table 8.72'!AC7</f>
        <v>6.0945880058508095E-2</v>
      </c>
      <c r="E88" s="100">
        <f>'Table 8.72'!AC7</f>
        <v>6.0945880058508095E-2</v>
      </c>
      <c r="F88" s="99">
        <f>'Table 8.72'!AE7</f>
        <v>-2.465262214253694E-2</v>
      </c>
      <c r="G88" s="100">
        <f>'Table 8.72'!AE7</f>
        <v>-2.465262214253694E-2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24</v>
      </c>
      <c r="Y88" s="129">
        <v>24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8.72'!AA37</f>
        <v>1,761</v>
      </c>
      <c r="D89" s="99">
        <f>'Table 8.72'!AC37</f>
        <v>4.7590719809637028E-2</v>
      </c>
      <c r="E89" s="100">
        <f>'Table 8.72'!AC37</f>
        <v>4.7590719809637028E-2</v>
      </c>
      <c r="F89" s="99">
        <f>'Table 8.72'!AE37</f>
        <v>-6.2799361362426809E-2</v>
      </c>
      <c r="G89" s="100">
        <f>'Table 8.72'!AE37</f>
        <v>-6.2799361362426809E-2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95</v>
      </c>
      <c r="Y89" s="129">
        <v>106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8.72'!AA38</f>
        <v>415</v>
      </c>
      <c r="D90" s="99">
        <f>'Table 8.72'!AC38</f>
        <v>0.13698630136986312</v>
      </c>
      <c r="E90" s="100">
        <f>'Table 8.72'!AC38</f>
        <v>0.13698630136986312</v>
      </c>
      <c r="F90" s="99">
        <f>'Table 8.72'!AE38</f>
        <v>0.17563739376770537</v>
      </c>
      <c r="G90" s="100">
        <f>'Table 8.72'!AE38</f>
        <v>0.17563739376770537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224</v>
      </c>
      <c r="Y90" s="129">
        <v>243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8.72'!AA114</f>
        <v>202</v>
      </c>
      <c r="D91" s="99">
        <f>'Table 8.72'!AC114</f>
        <v>8.0213903743315607E-2</v>
      </c>
      <c r="E91" s="100">
        <f>'Table 8.72'!AC114</f>
        <v>8.0213903743315607E-2</v>
      </c>
      <c r="F91" s="99">
        <f>'Table 8.72'!AE114</f>
        <v>9.1891891891891841E-2</v>
      </c>
      <c r="G91" s="100">
        <f>'Table 8.72'!AE114</f>
        <v>9.1891891891891841E-2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1105</v>
      </c>
      <c r="Y91" s="129">
        <v>1157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8.72'!AA115</f>
        <v>213</v>
      </c>
      <c r="D92" s="99">
        <f>'Table 8.72'!AC115</f>
        <v>0.20338983050847448</v>
      </c>
      <c r="E92" s="100">
        <f>'Table 8.72'!AC115</f>
        <v>0.20338983050847448</v>
      </c>
      <c r="F92" s="99">
        <f>'Table 8.72'!AE115</f>
        <v>0.23837209302325579</v>
      </c>
      <c r="G92" s="100">
        <f>'Table 8.72'!AE115</f>
        <v>0.23837209302325579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8.72'!AA8</f>
        <v>$22,512</v>
      </c>
      <c r="D93" s="99">
        <f>'Table 8.72'!AC8</f>
        <v>-2.8566496936221597E-2</v>
      </c>
      <c r="E93" s="100">
        <f>'Table 8.72'!AC8</f>
        <v>-2.8566496936221597E-2</v>
      </c>
      <c r="F93" s="99">
        <f>'Table 8.72'!AE8</f>
        <v>0.14611546685673549</v>
      </c>
      <c r="G93" s="100">
        <f>'Table 8.72'!AE8</f>
        <v>0.14611546685673549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42</v>
      </c>
      <c r="Y93" s="129">
        <v>43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8.72'!AA9</f>
        <v>$95.6 mil</v>
      </c>
      <c r="D94" s="99">
        <f>'Table 8.72'!AC9</f>
        <v>0.31563198771284307</v>
      </c>
      <c r="E94" s="100">
        <f>'Table 8.72'!AC9</f>
        <v>0.31563198771284307</v>
      </c>
      <c r="F94" s="99">
        <f>'Table 8.72'!AE9</f>
        <v>0.23677531590959711</v>
      </c>
      <c r="G94" s="100">
        <f>'Table 8.72'!AE9</f>
        <v>0.23677531590959711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179</v>
      </c>
      <c r="Y94" s="129">
        <v>189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31</v>
      </c>
      <c r="Y95" s="129">
        <v>26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132</v>
      </c>
      <c r="Y96" s="129">
        <v>125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116</v>
      </c>
      <c r="Y97" s="129">
        <v>128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56</v>
      </c>
      <c r="Y98" s="129">
        <v>54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7</v>
      </c>
      <c r="Y99" s="129">
        <v>12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91</v>
      </c>
      <c r="Y100" s="129">
        <v>119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943</v>
      </c>
      <c r="Y101" s="129">
        <v>1019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1738</v>
      </c>
      <c r="Y104" s="127">
        <v>1982</v>
      </c>
      <c r="Z104" s="127"/>
      <c r="AA104" s="127" t="str">
        <f>TEXT(Y104,"###,###")</f>
        <v>1,982</v>
      </c>
      <c r="AB104" s="127"/>
      <c r="AC104" s="127">
        <f>Y104/($Y$4)*100</f>
        <v>55.255087817117364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649</v>
      </c>
      <c r="Y105" s="127">
        <v>666</v>
      </c>
      <c r="Z105" s="127"/>
      <c r="AA105" s="127" t="str">
        <f>TEXT(Y105,"###,###")</f>
        <v>666</v>
      </c>
      <c r="AB105" s="127"/>
      <c r="AC105" s="127">
        <f>Y105/($Y$4)*100</f>
        <v>18.567047672149428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2387</v>
      </c>
      <c r="Y106" s="127">
        <v>2648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784</v>
      </c>
      <c r="Y108" s="127">
        <v>1004</v>
      </c>
      <c r="Z108" s="127"/>
      <c r="AA108" s="127" t="str">
        <f>TEXT(Y108,"###,###")</f>
        <v>1,004</v>
      </c>
      <c r="AB108" s="127"/>
      <c r="AC108" s="127">
        <f>Y108/($Y$4)*100</f>
        <v>27.989963758015051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517</v>
      </c>
      <c r="Y109" s="127">
        <v>604</v>
      </c>
      <c r="Z109" s="127"/>
      <c r="AA109" s="127" t="str">
        <f>TEXT(Y109,"###,###")</f>
        <v>604</v>
      </c>
      <c r="AB109" s="127"/>
      <c r="AC109" s="127">
        <f t="shared" ref="AC109:AC111" si="3">Y109/($Y$4)*100</f>
        <v>16.838583774742126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525</v>
      </c>
      <c r="Y110" s="127">
        <v>450</v>
      </c>
      <c r="Z110" s="127"/>
      <c r="AA110" s="127" t="str">
        <f>TEXT(Y110,"###,###")</f>
        <v>450</v>
      </c>
      <c r="AB110" s="127"/>
      <c r="AC110" s="127">
        <f t="shared" si="3"/>
        <v>12.545302481182047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559</v>
      </c>
      <c r="Y111" s="127">
        <v>590</v>
      </c>
      <c r="Z111" s="127"/>
      <c r="AA111" s="127" t="str">
        <f>TEXT(Y111,"###,###")</f>
        <v>590</v>
      </c>
      <c r="AB111" s="127"/>
      <c r="AC111" s="127">
        <f t="shared" si="3"/>
        <v>16.448285475327573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3297</v>
      </c>
      <c r="Y112" s="127">
        <v>3587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185</v>
      </c>
      <c r="U114" s="127">
        <v>232</v>
      </c>
      <c r="V114" s="127">
        <v>203</v>
      </c>
      <c r="W114" s="127">
        <v>192</v>
      </c>
      <c r="X114" s="127">
        <v>187</v>
      </c>
      <c r="Y114" s="127">
        <v>202</v>
      </c>
      <c r="Z114" s="127"/>
      <c r="AA114" s="127" t="str">
        <f>TEXT(Y114,"###,###")</f>
        <v>202</v>
      </c>
      <c r="AB114" s="127"/>
      <c r="AC114" s="127">
        <f>Y114/X114-1</f>
        <v>8.0213903743315607E-2</v>
      </c>
      <c r="AD114" s="127"/>
      <c r="AE114" s="127">
        <f>Y114/T114-1</f>
        <v>9.1891891891891841E-2</v>
      </c>
      <c r="AF114" s="127"/>
    </row>
    <row r="115" spans="19:32" x14ac:dyDescent="0.25">
      <c r="S115" s="127" t="s">
        <v>104</v>
      </c>
      <c r="T115" s="127">
        <v>172</v>
      </c>
      <c r="U115" s="127">
        <v>229</v>
      </c>
      <c r="V115" s="127">
        <v>196</v>
      </c>
      <c r="W115" s="127">
        <v>212</v>
      </c>
      <c r="X115" s="127">
        <v>177</v>
      </c>
      <c r="Y115" s="127">
        <v>213</v>
      </c>
      <c r="Z115" s="127"/>
      <c r="AA115" s="127" t="str">
        <f>TEXT(Y115,"###,###")</f>
        <v>213</v>
      </c>
      <c r="AB115" s="127"/>
      <c r="AC115" s="127">
        <f>Y115/X115-1</f>
        <v>0.20338983050847448</v>
      </c>
      <c r="AD115" s="127"/>
      <c r="AE115" s="127">
        <f>Y115/T115-1</f>
        <v>0.23837209302325579</v>
      </c>
      <c r="AF115" s="127"/>
    </row>
    <row r="116" spans="19:32" x14ac:dyDescent="0.25">
      <c r="S116" s="127" t="s">
        <v>56</v>
      </c>
      <c r="T116" s="127">
        <v>357</v>
      </c>
      <c r="U116" s="127">
        <v>461</v>
      </c>
      <c r="V116" s="127">
        <v>399</v>
      </c>
      <c r="W116" s="127">
        <v>404</v>
      </c>
      <c r="X116" s="127">
        <v>364</v>
      </c>
      <c r="Y116" s="127">
        <v>415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46.84</v>
      </c>
      <c r="V118" s="127">
        <v>44.96</v>
      </c>
      <c r="W118" s="127">
        <v>43.24</v>
      </c>
      <c r="X118" s="127">
        <v>44.74</v>
      </c>
      <c r="Y118" s="127">
        <v>45.99</v>
      </c>
      <c r="Z118" s="127"/>
      <c r="AA118" s="127" t="str">
        <f>TEXT(Y118,"##.0")</f>
        <v>46.0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1158</v>
      </c>
      <c r="V120" s="127">
        <v>1134</v>
      </c>
      <c r="W120" s="127">
        <v>1143</v>
      </c>
      <c r="X120" s="127">
        <v>1126</v>
      </c>
      <c r="Y120" s="127">
        <v>1161</v>
      </c>
      <c r="Z120" s="127"/>
      <c r="AA120" s="127" t="str">
        <f>TEXT(Y120,"###,###")</f>
        <v>1,161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640</v>
      </c>
      <c r="V121" s="127">
        <v>626</v>
      </c>
      <c r="W121" s="127">
        <v>606</v>
      </c>
      <c r="X121" s="127">
        <v>527</v>
      </c>
      <c r="Y121" s="127">
        <v>575</v>
      </c>
      <c r="Z121" s="127"/>
      <c r="AA121" s="127" t="str">
        <f t="shared" ref="AA121:AA128" si="4">TEXT(Y121,"###,###")</f>
        <v>575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431</v>
      </c>
      <c r="V122" s="127">
        <v>428</v>
      </c>
      <c r="W122" s="127">
        <v>428</v>
      </c>
      <c r="X122" s="127">
        <v>395</v>
      </c>
      <c r="Y122" s="127">
        <v>440</v>
      </c>
      <c r="Z122" s="127"/>
      <c r="AA122" s="127" t="str">
        <f t="shared" si="4"/>
        <v>440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1589</v>
      </c>
      <c r="V124" s="127">
        <v>1562</v>
      </c>
      <c r="W124" s="127">
        <v>1571</v>
      </c>
      <c r="X124" s="127">
        <v>1521</v>
      </c>
      <c r="Y124" s="127">
        <v>1601</v>
      </c>
      <c r="Z124" s="127"/>
      <c r="AA124" s="127" t="str">
        <f t="shared" si="4"/>
        <v>1,601</v>
      </c>
      <c r="AB124" s="127"/>
      <c r="AC124" s="127">
        <f>Y124/$Y$7*100</f>
        <v>73.575367647058826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1071</v>
      </c>
      <c r="V125" s="127">
        <v>1054</v>
      </c>
      <c r="W125" s="127">
        <v>1034</v>
      </c>
      <c r="X125" s="127">
        <v>922</v>
      </c>
      <c r="Y125" s="127">
        <v>1015</v>
      </c>
      <c r="Z125" s="127"/>
      <c r="AA125" s="127" t="str">
        <f t="shared" si="4"/>
        <v>1,015</v>
      </c>
      <c r="AB125" s="127"/>
      <c r="AC125" s="127">
        <f>Y125/$Y$7*100</f>
        <v>46.64522058823529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1212</v>
      </c>
      <c r="V127" s="127">
        <v>1192</v>
      </c>
      <c r="W127" s="127">
        <v>1152</v>
      </c>
      <c r="X127" s="127">
        <v>1110</v>
      </c>
      <c r="Y127" s="127">
        <v>1157</v>
      </c>
      <c r="Z127" s="127"/>
      <c r="AA127" s="127" t="str">
        <f t="shared" si="4"/>
        <v>1,157</v>
      </c>
      <c r="AB127" s="127"/>
      <c r="AC127" s="127">
        <f>Y127/$Y$7*100</f>
        <v>53.170955882352942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1018</v>
      </c>
      <c r="V128" s="127">
        <v>997</v>
      </c>
      <c r="W128" s="127">
        <v>1028</v>
      </c>
      <c r="X128" s="127">
        <v>942</v>
      </c>
      <c r="Y128" s="127">
        <v>1019</v>
      </c>
      <c r="Z128" s="127"/>
      <c r="AA128" s="127" t="str">
        <f t="shared" si="4"/>
        <v>1,019</v>
      </c>
      <c r="AB128" s="127"/>
      <c r="AC128" s="127">
        <f>Y128/$Y$7*100</f>
        <v>46.829044117647058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4895C540-E2DA-4FBA-94BD-BE16FCC047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6A9D8536-2A82-4814-A9B7-6DABAE0EFD8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781E0B4C-9DCB-47AF-B6D5-228B0836A8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5EDAD031-CB10-4D0B-AB7F-68ECF5500DB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Whitehorse</v>
      </c>
      <c r="T1" s="127"/>
      <c r="U1" s="127"/>
      <c r="V1" s="127"/>
      <c r="W1" s="127"/>
      <c r="X1" s="127"/>
      <c r="Y1" s="127" t="str">
        <f>Y3</f>
        <v>8.73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183</v>
      </c>
      <c r="V3" s="127"/>
      <c r="W3" s="127"/>
      <c r="X3" s="127"/>
      <c r="Y3" s="127" t="s">
        <v>282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8.73'!$Y$3&amp;" "&amp;'Table 8.73'!$U$3&amp;", "&amp;'State data for spotlight'!$C$3&amp;", "&amp;'Table 8.73'!$Y$2</f>
        <v>Table 8.73 Whitehorse,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119447</v>
      </c>
      <c r="U4" s="129">
        <v>120623</v>
      </c>
      <c r="V4" s="129">
        <v>119897</v>
      </c>
      <c r="W4" s="129">
        <v>120804</v>
      </c>
      <c r="X4" s="129">
        <v>121715</v>
      </c>
      <c r="Y4" s="129">
        <v>127344</v>
      </c>
      <c r="Z4" s="127"/>
      <c r="AA4" s="127" t="str">
        <f>TEXT(Y4,"###,###")</f>
        <v>127,344</v>
      </c>
      <c r="AB4" s="127"/>
      <c r="AC4" s="127">
        <f t="shared" ref="AC4:AC9" si="0">Y4/X4-1</f>
        <v>4.6247381177340507E-2</v>
      </c>
      <c r="AD4" s="127"/>
      <c r="AE4" s="127">
        <f>Y4/T4-1</f>
        <v>6.6113004093866001E-2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60004</v>
      </c>
      <c r="U5" s="129">
        <v>60178</v>
      </c>
      <c r="V5" s="129">
        <v>59939</v>
      </c>
      <c r="W5" s="129">
        <v>60299</v>
      </c>
      <c r="X5" s="129">
        <v>60777</v>
      </c>
      <c r="Y5" s="129">
        <v>63706</v>
      </c>
      <c r="Z5" s="127"/>
      <c r="AA5" s="127" t="str">
        <f>TEXT(Y5,"###,###")</f>
        <v>63,706</v>
      </c>
      <c r="AB5" s="127"/>
      <c r="AC5" s="127">
        <f t="shared" si="0"/>
        <v>4.819257284828149E-2</v>
      </c>
      <c r="AD5" s="127"/>
      <c r="AE5" s="127">
        <f t="shared" ref="AE5:AE9" si="1">Y5/T5-1</f>
        <v>6.1695886940870581E-2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59443</v>
      </c>
      <c r="U6" s="129">
        <v>60443</v>
      </c>
      <c r="V6" s="129">
        <v>59958</v>
      </c>
      <c r="W6" s="129">
        <v>60505</v>
      </c>
      <c r="X6" s="129">
        <v>60938</v>
      </c>
      <c r="Y6" s="129">
        <v>63638</v>
      </c>
      <c r="Z6" s="127"/>
      <c r="AA6" s="127" t="str">
        <f>TEXT(Y6,"###,###")</f>
        <v>63,638</v>
      </c>
      <c r="AB6" s="127"/>
      <c r="AC6" s="127">
        <f t="shared" si="0"/>
        <v>4.4307328760379461E-2</v>
      </c>
      <c r="AD6" s="127"/>
      <c r="AE6" s="127">
        <f t="shared" si="1"/>
        <v>7.0571808286930438E-2</v>
      </c>
      <c r="AF6" s="127"/>
    </row>
    <row r="7" spans="1:32" ht="16.5" customHeight="1" thickBot="1" x14ac:dyDescent="0.3">
      <c r="A7" s="46" t="str">
        <f>"QUICK STATS for "&amp;'Table 8.73'!Y2&amp;"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87359</v>
      </c>
      <c r="U7" s="129">
        <v>87806</v>
      </c>
      <c r="V7" s="129">
        <v>87705</v>
      </c>
      <c r="W7" s="129">
        <v>87809</v>
      </c>
      <c r="X7" s="129">
        <v>88159</v>
      </c>
      <c r="Y7" s="129">
        <v>91006</v>
      </c>
      <c r="Z7" s="127"/>
      <c r="AA7" s="127" t="str">
        <f>TEXT(Y7,"###,###")</f>
        <v>91,006</v>
      </c>
      <c r="AB7" s="127"/>
      <c r="AC7" s="127">
        <f t="shared" si="0"/>
        <v>3.2293923479168374E-2</v>
      </c>
      <c r="AD7" s="127"/>
      <c r="AE7" s="127">
        <f t="shared" si="1"/>
        <v>4.1747272748085429E-2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127,344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8.73'!AA7</f>
        <v>91,006</v>
      </c>
      <c r="P8" s="51"/>
      <c r="S8" s="127" t="s">
        <v>96</v>
      </c>
      <c r="T8" s="127">
        <v>37120.5</v>
      </c>
      <c r="U8" s="127">
        <v>37767.11</v>
      </c>
      <c r="V8" s="127">
        <v>38455</v>
      </c>
      <c r="W8" s="127">
        <v>39997.4</v>
      </c>
      <c r="X8" s="127">
        <v>41077</v>
      </c>
      <c r="Y8" s="127">
        <v>40885</v>
      </c>
      <c r="Z8" s="127"/>
      <c r="AA8" s="127" t="str">
        <f>TEXT(Y8,"$###,###")</f>
        <v>$40,885</v>
      </c>
      <c r="AB8" s="127"/>
      <c r="AC8" s="127">
        <f t="shared" si="0"/>
        <v>-4.6741485502835856E-3</v>
      </c>
      <c r="AD8" s="127"/>
      <c r="AE8" s="127">
        <f t="shared" si="1"/>
        <v>0.10141296588138626</v>
      </c>
      <c r="AF8" s="127"/>
    </row>
    <row r="9" spans="1:32" x14ac:dyDescent="0.25">
      <c r="A9" s="55" t="s">
        <v>17</v>
      </c>
      <c r="B9" s="56"/>
      <c r="C9" s="57"/>
      <c r="D9" s="58">
        <f>'Table 8.73'!AC104</f>
        <v>75.91563010428446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50.805441399468165</v>
      </c>
      <c r="P9" s="59" t="s">
        <v>97</v>
      </c>
      <c r="S9" s="127" t="s">
        <v>9</v>
      </c>
      <c r="T9" s="127">
        <v>4701397659</v>
      </c>
      <c r="U9" s="127">
        <v>4830798362</v>
      </c>
      <c r="V9" s="127">
        <v>4927933002</v>
      </c>
      <c r="W9" s="127">
        <v>5058049224</v>
      </c>
      <c r="X9" s="127">
        <v>5232915241</v>
      </c>
      <c r="Y9" s="127">
        <v>5476319890</v>
      </c>
      <c r="Z9" s="127"/>
      <c r="AA9" s="127" t="str">
        <f>TEXT(Y9/1000000,"$#,###.0")&amp;" mil"</f>
        <v>$5,476.3 mil</v>
      </c>
      <c r="AB9" s="127"/>
      <c r="AC9" s="127">
        <f t="shared" si="0"/>
        <v>4.6514158512050763E-2</v>
      </c>
      <c r="AD9" s="127"/>
      <c r="AE9" s="127">
        <f t="shared" si="1"/>
        <v>0.16482805480547835</v>
      </c>
      <c r="AF9" s="127"/>
    </row>
    <row r="10" spans="1:32" x14ac:dyDescent="0.25">
      <c r="A10" s="55" t="s">
        <v>20</v>
      </c>
      <c r="B10" s="56"/>
      <c r="C10" s="57"/>
      <c r="D10" s="58">
        <f>'Table 8.73'!AC105</f>
        <v>16.866911672320644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49.194558600531835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93.592730149660468</v>
      </c>
      <c r="P11" s="59" t="s">
        <v>97</v>
      </c>
      <c r="S11" s="127" t="s">
        <v>32</v>
      </c>
      <c r="T11" s="129">
        <v>107821</v>
      </c>
      <c r="U11" s="129">
        <v>109110</v>
      </c>
      <c r="V11" s="129">
        <v>108493</v>
      </c>
      <c r="W11" s="129">
        <v>109731</v>
      </c>
      <c r="X11" s="129">
        <v>110207</v>
      </c>
      <c r="Y11" s="129">
        <v>115342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8.73'!AC108</f>
        <v>15.090620680990074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13.188141441223655</v>
      </c>
      <c r="P12" s="59" t="s">
        <v>97</v>
      </c>
      <c r="S12" s="127" t="s">
        <v>33</v>
      </c>
      <c r="T12" s="129">
        <v>11626</v>
      </c>
      <c r="U12" s="129">
        <v>11513</v>
      </c>
      <c r="V12" s="129">
        <v>11404</v>
      </c>
      <c r="W12" s="129">
        <v>11073</v>
      </c>
      <c r="X12" s="129">
        <v>11508</v>
      </c>
      <c r="Y12" s="129">
        <v>12002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8.73'!AC109</f>
        <v>14.505591154667671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8.73'!AA118</f>
        <v>40.9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8.73'!AC110</f>
        <v>20.839615529589146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16.041799441795046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8.73'!AC111</f>
        <v>42.346714411358214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83.95820055820495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874</v>
      </c>
      <c r="Z15" s="127"/>
      <c r="AA15" s="130">
        <f t="shared" ref="AA15:AA34" si="2">IF(Y15="np",0,Y15/$Y$34)</f>
        <v>6.8632994094735521E-3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145</v>
      </c>
      <c r="Z16" s="127"/>
      <c r="AA16" s="130">
        <f t="shared" si="2"/>
        <v>1.1386480713657494E-3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5734</v>
      </c>
      <c r="Z17" s="127"/>
      <c r="AA17" s="130">
        <f t="shared" si="2"/>
        <v>4.5027641663525568E-2</v>
      </c>
      <c r="AB17" s="127"/>
      <c r="AC17" s="127"/>
      <c r="AD17" s="127"/>
      <c r="AE17" s="127"/>
      <c r="AF17" s="127"/>
    </row>
    <row r="18" spans="1:32" x14ac:dyDescent="0.25">
      <c r="A18" s="85" t="str">
        <f>'Table 8.73'!$S$1&amp;" ("&amp;'Table 8.73'!$T$2&amp;" to "&amp;'Table 8.73'!$Y$2&amp;")"</f>
        <v>Whitehorse (2011-12 to 2016-17)</v>
      </c>
      <c r="B18" s="85"/>
      <c r="C18" s="85"/>
      <c r="D18" s="85"/>
      <c r="E18" s="85"/>
      <c r="F18" s="85"/>
      <c r="G18" s="85" t="str">
        <f>'Table 8.73'!$S$1&amp;" ("&amp;'Table 8.73'!$T$2&amp;" to "&amp;'Table 8.73'!$Y$2&amp;")"</f>
        <v>Whitehorse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659</v>
      </c>
      <c r="Z18" s="127"/>
      <c r="AA18" s="130">
        <f t="shared" si="2"/>
        <v>5.1749591657243368E-3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5506</v>
      </c>
      <c r="Z19" s="127"/>
      <c r="AA19" s="130">
        <f t="shared" si="2"/>
        <v>4.3237215730619422E-2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6125</v>
      </c>
      <c r="Z20" s="127"/>
      <c r="AA20" s="130">
        <f t="shared" si="2"/>
        <v>4.8098065083553208E-2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11430</v>
      </c>
      <c r="Z21" s="127"/>
      <c r="AA21" s="130">
        <f t="shared" si="2"/>
        <v>8.975687900490012E-2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9510</v>
      </c>
      <c r="Z22" s="127"/>
      <c r="AA22" s="130">
        <f t="shared" si="2"/>
        <v>7.4679607990953634E-2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2800</v>
      </c>
      <c r="Z23" s="127"/>
      <c r="AA23" s="130">
        <f t="shared" si="2"/>
        <v>2.1987686895338612E-2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3069</v>
      </c>
      <c r="Z24" s="127"/>
      <c r="AA24" s="130">
        <f t="shared" si="2"/>
        <v>2.4100075386355068E-2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6663</v>
      </c>
      <c r="Z25" s="127"/>
      <c r="AA25" s="130">
        <f t="shared" si="2"/>
        <v>5.2322842065586128E-2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2436</v>
      </c>
      <c r="Z26" s="127"/>
      <c r="AA26" s="130">
        <f t="shared" si="2"/>
        <v>1.912928759894459E-2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13197</v>
      </c>
      <c r="Z27" s="127"/>
      <c r="AA27" s="130">
        <f t="shared" si="2"/>
        <v>0.10363267998492273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10320</v>
      </c>
      <c r="Z28" s="127"/>
      <c r="AA28" s="130">
        <f t="shared" si="2"/>
        <v>8.1040331699962304E-2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5471</v>
      </c>
      <c r="Z29" s="127"/>
      <c r="AA29" s="130">
        <f t="shared" si="2"/>
        <v>4.2962369644427692E-2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12617</v>
      </c>
      <c r="Z30" s="127"/>
      <c r="AA30" s="130">
        <f t="shared" si="2"/>
        <v>9.9078087699459735E-2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8.73'!Y2&amp;")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14377</v>
      </c>
      <c r="Z31" s="127"/>
      <c r="AA31" s="130">
        <f t="shared" si="2"/>
        <v>0.11289891946224401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2412</v>
      </c>
      <c r="Z32" s="127"/>
      <c r="AA32" s="130">
        <f t="shared" si="2"/>
        <v>1.8940821711270261E-2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4257</v>
      </c>
      <c r="Z33" s="127"/>
      <c r="AA33" s="130">
        <f t="shared" si="2"/>
        <v>3.3429136826234454E-2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127344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74486</v>
      </c>
      <c r="U37" s="127">
        <v>74078</v>
      </c>
      <c r="V37" s="127">
        <v>74228</v>
      </c>
      <c r="W37" s="127">
        <v>74346</v>
      </c>
      <c r="X37" s="127">
        <v>74775</v>
      </c>
      <c r="Y37" s="127">
        <v>76407</v>
      </c>
      <c r="Z37" s="127"/>
      <c r="AA37" s="127" t="str">
        <f>TEXT(Y37,"###,###")</f>
        <v>76,407</v>
      </c>
      <c r="AB37" s="127"/>
      <c r="AC37" s="127">
        <f>Y37/X37-1</f>
        <v>2.1825476429287782E-2</v>
      </c>
      <c r="AD37" s="127"/>
      <c r="AE37" s="127">
        <f>Y37/T37-1</f>
        <v>2.579008135757066E-2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12873</v>
      </c>
      <c r="U38" s="127">
        <v>13728</v>
      </c>
      <c r="V38" s="127">
        <v>13477</v>
      </c>
      <c r="W38" s="127">
        <v>13463</v>
      </c>
      <c r="X38" s="127">
        <v>13384</v>
      </c>
      <c r="Y38" s="127">
        <v>14599</v>
      </c>
      <c r="Z38" s="127"/>
      <c r="AA38" s="127" t="str">
        <f>TEXT(Y38,"###,###")</f>
        <v>14,599</v>
      </c>
      <c r="AB38" s="127"/>
      <c r="AC38" s="127">
        <f>Y38/X38-1</f>
        <v>9.0780035863717856E-2</v>
      </c>
      <c r="AD38" s="127"/>
      <c r="AE38" s="127">
        <f>Y38/T38-1</f>
        <v>0.13407908024547499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87359</v>
      </c>
      <c r="U40" s="127">
        <v>87806</v>
      </c>
      <c r="V40" s="127">
        <v>87705</v>
      </c>
      <c r="W40" s="127">
        <v>87809</v>
      </c>
      <c r="X40" s="127">
        <v>88159</v>
      </c>
      <c r="Y40" s="127">
        <v>91006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83.95820055820495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16.041799441795046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20</v>
      </c>
      <c r="Y44" s="129">
        <v>23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733</v>
      </c>
      <c r="Y45" s="129">
        <v>789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2891</v>
      </c>
      <c r="Y46" s="129">
        <v>3370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6197</v>
      </c>
      <c r="Y47" s="129">
        <v>6757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8355</v>
      </c>
      <c r="Y48" s="129">
        <v>9058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8.73'!S1&amp;" ("&amp;'Table 8.73'!Y2&amp;") *"</f>
        <v>Number of jobs by age and sex of job holders in Whitehorse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7548</v>
      </c>
      <c r="Y49" s="129">
        <v>7771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6424</v>
      </c>
      <c r="Y50" s="129">
        <v>6649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6360</v>
      </c>
      <c r="Y51" s="129">
        <v>6352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6025</v>
      </c>
      <c r="Y52" s="129">
        <v>6312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5332</v>
      </c>
      <c r="Y53" s="129">
        <v>5394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4566</v>
      </c>
      <c r="Y54" s="129">
        <v>4671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3022</v>
      </c>
      <c r="Y55" s="129">
        <v>3187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1729</v>
      </c>
      <c r="Y56" s="129">
        <v>1763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782</v>
      </c>
      <c r="Y57" s="129">
        <v>828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389</v>
      </c>
      <c r="Y58" s="129">
        <v>400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205</v>
      </c>
      <c r="Y59" s="129">
        <v>185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204</v>
      </c>
      <c r="Y60" s="129">
        <v>193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60777</v>
      </c>
      <c r="Y61" s="129">
        <v>63706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21</v>
      </c>
      <c r="Y63" s="129">
        <v>17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8.73'!S1&amp;" ("&amp;'Table 8.73'!Y2&amp;") *"</f>
        <v>Number of employed persons per occupation of main job by sex in Whitehorse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1055</v>
      </c>
      <c r="Y64" s="129">
        <v>1015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3336</v>
      </c>
      <c r="Y65" s="129">
        <v>3542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6189</v>
      </c>
      <c r="Y66" s="129">
        <v>6835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7817</v>
      </c>
      <c r="Y67" s="129">
        <v>8424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7004</v>
      </c>
      <c r="Y68" s="129">
        <v>7404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6040</v>
      </c>
      <c r="Y69" s="129">
        <v>6315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6258</v>
      </c>
      <c r="Y70" s="129">
        <v>6250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6533</v>
      </c>
      <c r="Y71" s="129">
        <v>6897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5612</v>
      </c>
      <c r="Y72" s="129">
        <v>5627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4691</v>
      </c>
      <c r="Y73" s="129">
        <v>4785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3124</v>
      </c>
      <c r="Y74" s="129">
        <v>3224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1598</v>
      </c>
      <c r="Y75" s="129">
        <v>1608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658</v>
      </c>
      <c r="Y76" s="129">
        <v>716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384</v>
      </c>
      <c r="Y77" s="129">
        <v>381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288</v>
      </c>
      <c r="Y78" s="129">
        <v>261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337</v>
      </c>
      <c r="Y79" s="129">
        <v>337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60938</v>
      </c>
      <c r="Y80" s="129">
        <v>63638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8.73'!S1</f>
        <v>Whitehorse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6390</v>
      </c>
      <c r="Y83" s="129">
        <v>6666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11125</v>
      </c>
      <c r="Y84" s="129">
        <v>11509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8.73'!AA4</f>
        <v>127,344</v>
      </c>
      <c r="D85" s="99">
        <f>'Table 8.73'!AC4</f>
        <v>4.6247381177340507E-2</v>
      </c>
      <c r="E85" s="100">
        <f>'Table 8.73'!AC4</f>
        <v>4.6247381177340507E-2</v>
      </c>
      <c r="F85" s="99">
        <f>'Table 8.73'!AE4</f>
        <v>6.6113004093866001E-2</v>
      </c>
      <c r="G85" s="100">
        <f>'Table 8.73'!AE4</f>
        <v>6.6113004093866001E-2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4932</v>
      </c>
      <c r="Y85" s="129">
        <v>5099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8.73'!AA5</f>
        <v>63,706</v>
      </c>
      <c r="D86" s="99">
        <f>'Table 8.73'!AC5</f>
        <v>4.819257284828149E-2</v>
      </c>
      <c r="E86" s="100">
        <f>'Table 8.73'!AC5</f>
        <v>4.819257284828149E-2</v>
      </c>
      <c r="F86" s="99">
        <f>'Table 8.73'!AE5</f>
        <v>6.1695886940870581E-2</v>
      </c>
      <c r="G86" s="100">
        <f>'Table 8.73'!AE5</f>
        <v>6.1695886940870581E-2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2149</v>
      </c>
      <c r="Y86" s="129">
        <v>2282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8.73'!AA6</f>
        <v>63,638</v>
      </c>
      <c r="D87" s="99">
        <f>'Table 8.73'!AC6</f>
        <v>4.4307328760379461E-2</v>
      </c>
      <c r="E87" s="100">
        <f>'Table 8.73'!AC6</f>
        <v>4.4307328760379461E-2</v>
      </c>
      <c r="F87" s="99">
        <f>'Table 8.73'!AE6</f>
        <v>7.0571808286930438E-2</v>
      </c>
      <c r="G87" s="100">
        <f>'Table 8.73'!AE6</f>
        <v>7.0571808286930438E-2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3134</v>
      </c>
      <c r="Y87" s="129">
        <v>3319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8.73'!AA7</f>
        <v>91,006</v>
      </c>
      <c r="D88" s="99">
        <f>'Table 8.73'!AC7</f>
        <v>3.2293923479168374E-2</v>
      </c>
      <c r="E88" s="100">
        <f>'Table 8.73'!AC7</f>
        <v>3.2293923479168374E-2</v>
      </c>
      <c r="F88" s="99">
        <f>'Table 8.73'!AE7</f>
        <v>4.1747272748085429E-2</v>
      </c>
      <c r="G88" s="100">
        <f>'Table 8.73'!AE7</f>
        <v>4.1747272748085429E-2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2957</v>
      </c>
      <c r="Y88" s="129">
        <v>3078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8.73'!AA37</f>
        <v>76,407</v>
      </c>
      <c r="D89" s="99">
        <f>'Table 8.73'!AC37</f>
        <v>2.1825476429287782E-2</v>
      </c>
      <c r="E89" s="100">
        <f>'Table 8.73'!AC37</f>
        <v>2.1825476429287782E-2</v>
      </c>
      <c r="F89" s="99">
        <f>'Table 8.73'!AE37</f>
        <v>2.579008135757066E-2</v>
      </c>
      <c r="G89" s="100">
        <f>'Table 8.73'!AE37</f>
        <v>2.579008135757066E-2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1476</v>
      </c>
      <c r="Y89" s="129">
        <v>1557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8.73'!AA38</f>
        <v>14,599</v>
      </c>
      <c r="D90" s="99">
        <f>'Table 8.73'!AC38</f>
        <v>9.0780035863717856E-2</v>
      </c>
      <c r="E90" s="100">
        <f>'Table 8.73'!AC38</f>
        <v>9.0780035863717856E-2</v>
      </c>
      <c r="F90" s="99">
        <f>'Table 8.73'!AE38</f>
        <v>0.13407908024547499</v>
      </c>
      <c r="G90" s="100">
        <f>'Table 8.73'!AE38</f>
        <v>0.13407908024547499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2832</v>
      </c>
      <c r="Y90" s="129">
        <v>3061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8.73'!AA114</f>
        <v>6,396</v>
      </c>
      <c r="D91" s="99">
        <f>'Table 8.73'!AC114</f>
        <v>9.7272259392691796E-2</v>
      </c>
      <c r="E91" s="100">
        <f>'Table 8.73'!AC114</f>
        <v>9.7272259392691796E-2</v>
      </c>
      <c r="F91" s="99">
        <f>'Table 8.73'!AE114</f>
        <v>0.16079854809437388</v>
      </c>
      <c r="G91" s="100">
        <f>'Table 8.73'!AE114</f>
        <v>0.16079854809437388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44678</v>
      </c>
      <c r="Y91" s="129">
        <v>46236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8.73'!AA115</f>
        <v>8,203</v>
      </c>
      <c r="D92" s="99">
        <f>'Table 8.73'!AC115</f>
        <v>8.6346179313998128E-2</v>
      </c>
      <c r="E92" s="100">
        <f>'Table 8.73'!AC115</f>
        <v>8.6346179313998128E-2</v>
      </c>
      <c r="F92" s="99">
        <f>'Table 8.73'!AE115</f>
        <v>0.11347902809827604</v>
      </c>
      <c r="G92" s="100">
        <f>'Table 8.73'!AE115</f>
        <v>0.11347902809827604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8.73'!AA8</f>
        <v>$40,885</v>
      </c>
      <c r="D93" s="99">
        <f>'Table 8.73'!AC8</f>
        <v>-4.6741485502835856E-3</v>
      </c>
      <c r="E93" s="100">
        <f>'Table 8.73'!AC8</f>
        <v>-4.6741485502835856E-3</v>
      </c>
      <c r="F93" s="99">
        <f>'Table 8.73'!AE8</f>
        <v>0.10141296588138626</v>
      </c>
      <c r="G93" s="100">
        <f>'Table 8.73'!AE8</f>
        <v>0.10141296588138626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3812</v>
      </c>
      <c r="Y93" s="129">
        <v>4100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8.73'!AA9</f>
        <v>$5,476.3 mil</v>
      </c>
      <c r="D94" s="99">
        <f>'Table 8.73'!AC9</f>
        <v>4.6514158512050763E-2</v>
      </c>
      <c r="E94" s="100">
        <f>'Table 8.73'!AC9</f>
        <v>4.6514158512050763E-2</v>
      </c>
      <c r="F94" s="99">
        <f>'Table 8.73'!AE9</f>
        <v>0.16482805480547835</v>
      </c>
      <c r="G94" s="100">
        <f>'Table 8.73'!AE9</f>
        <v>0.16482805480547835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12345</v>
      </c>
      <c r="Y94" s="129">
        <v>12786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1048</v>
      </c>
      <c r="Y95" s="129">
        <v>1082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4205</v>
      </c>
      <c r="Y96" s="129">
        <v>4465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7629</v>
      </c>
      <c r="Y97" s="129">
        <v>8117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3804</v>
      </c>
      <c r="Y98" s="129">
        <v>3994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241</v>
      </c>
      <c r="Y99" s="129">
        <v>257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1457</v>
      </c>
      <c r="Y100" s="129">
        <v>1583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43481</v>
      </c>
      <c r="Y101" s="129">
        <v>44770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89349</v>
      </c>
      <c r="Y104" s="127">
        <v>96674</v>
      </c>
      <c r="Z104" s="127"/>
      <c r="AA104" s="127" t="str">
        <f>TEXT(Y104,"###,###")</f>
        <v>96,674</v>
      </c>
      <c r="AB104" s="127"/>
      <c r="AC104" s="127">
        <f>Y104/($Y$4)*100</f>
        <v>75.91563010428446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21976</v>
      </c>
      <c r="Y105" s="127">
        <v>21479</v>
      </c>
      <c r="Z105" s="127"/>
      <c r="AA105" s="127" t="str">
        <f>TEXT(Y105,"###,###")</f>
        <v>21,479</v>
      </c>
      <c r="AB105" s="127"/>
      <c r="AC105" s="127">
        <f>Y105/($Y$4)*100</f>
        <v>16.866911672320644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111325</v>
      </c>
      <c r="Y106" s="127">
        <v>118153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17390</v>
      </c>
      <c r="Y108" s="127">
        <v>19217</v>
      </c>
      <c r="Z108" s="127"/>
      <c r="AA108" s="127" t="str">
        <f>TEXT(Y108,"###,###")</f>
        <v>19,217</v>
      </c>
      <c r="AB108" s="127"/>
      <c r="AC108" s="127">
        <f>Y108/($Y$4)*100</f>
        <v>15.090620680990074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16837</v>
      </c>
      <c r="Y109" s="127">
        <v>18472</v>
      </c>
      <c r="Z109" s="127"/>
      <c r="AA109" s="127" t="str">
        <f>TEXT(Y109,"###,###")</f>
        <v>18,472</v>
      </c>
      <c r="AB109" s="127"/>
      <c r="AC109" s="127">
        <f t="shared" ref="AC109:AC111" si="3">Y109/($Y$4)*100</f>
        <v>14.505591154667671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25073</v>
      </c>
      <c r="Y110" s="127">
        <v>26538</v>
      </c>
      <c r="Z110" s="127"/>
      <c r="AA110" s="127" t="str">
        <f>TEXT(Y110,"###,###")</f>
        <v>26,538</v>
      </c>
      <c r="AB110" s="127"/>
      <c r="AC110" s="127">
        <f t="shared" si="3"/>
        <v>20.839615529589146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52025</v>
      </c>
      <c r="Y111" s="127">
        <v>53926</v>
      </c>
      <c r="Z111" s="127"/>
      <c r="AA111" s="127" t="str">
        <f>TEXT(Y111,"###,###")</f>
        <v>53,926</v>
      </c>
      <c r="AB111" s="127"/>
      <c r="AC111" s="127">
        <f t="shared" si="3"/>
        <v>42.346714411358214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121715</v>
      </c>
      <c r="Y112" s="127">
        <v>127344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5510</v>
      </c>
      <c r="U114" s="127">
        <v>5836</v>
      </c>
      <c r="V114" s="127">
        <v>5780</v>
      </c>
      <c r="W114" s="127">
        <v>5824</v>
      </c>
      <c r="X114" s="127">
        <v>5829</v>
      </c>
      <c r="Y114" s="127">
        <v>6396</v>
      </c>
      <c r="Z114" s="127"/>
      <c r="AA114" s="127" t="str">
        <f>TEXT(Y114,"###,###")</f>
        <v>6,396</v>
      </c>
      <c r="AB114" s="127"/>
      <c r="AC114" s="127">
        <f>Y114/X114-1</f>
        <v>9.7272259392691796E-2</v>
      </c>
      <c r="AD114" s="127"/>
      <c r="AE114" s="127">
        <f>Y114/T114-1</f>
        <v>0.16079854809437388</v>
      </c>
      <c r="AF114" s="127"/>
    </row>
    <row r="115" spans="19:32" x14ac:dyDescent="0.25">
      <c r="S115" s="127" t="s">
        <v>104</v>
      </c>
      <c r="T115" s="127">
        <v>7367</v>
      </c>
      <c r="U115" s="127">
        <v>7897</v>
      </c>
      <c r="V115" s="127">
        <v>7696</v>
      </c>
      <c r="W115" s="127">
        <v>7643</v>
      </c>
      <c r="X115" s="127">
        <v>7551</v>
      </c>
      <c r="Y115" s="127">
        <v>8203</v>
      </c>
      <c r="Z115" s="127"/>
      <c r="AA115" s="127" t="str">
        <f>TEXT(Y115,"###,###")</f>
        <v>8,203</v>
      </c>
      <c r="AB115" s="127"/>
      <c r="AC115" s="127">
        <f>Y115/X115-1</f>
        <v>8.6346179313998128E-2</v>
      </c>
      <c r="AD115" s="127"/>
      <c r="AE115" s="127">
        <f>Y115/T115-1</f>
        <v>0.11347902809827604</v>
      </c>
      <c r="AF115" s="127"/>
    </row>
    <row r="116" spans="19:32" x14ac:dyDescent="0.25">
      <c r="S116" s="127" t="s">
        <v>56</v>
      </c>
      <c r="T116" s="127">
        <v>12877</v>
      </c>
      <c r="U116" s="127">
        <v>13733</v>
      </c>
      <c r="V116" s="127">
        <v>13476</v>
      </c>
      <c r="W116" s="127">
        <v>13467</v>
      </c>
      <c r="X116" s="127">
        <v>13380</v>
      </c>
      <c r="Y116" s="127">
        <v>14599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44.18</v>
      </c>
      <c r="V118" s="127">
        <v>40.28</v>
      </c>
      <c r="W118" s="127">
        <v>44.25</v>
      </c>
      <c r="X118" s="127">
        <v>41.16</v>
      </c>
      <c r="Y118" s="127">
        <v>40.9</v>
      </c>
      <c r="Z118" s="127"/>
      <c r="AA118" s="127" t="str">
        <f>TEXT(Y118,"##.0")</f>
        <v>40.9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76300</v>
      </c>
      <c r="V120" s="127">
        <v>76301</v>
      </c>
      <c r="W120" s="127">
        <v>76736</v>
      </c>
      <c r="X120" s="127">
        <v>76651</v>
      </c>
      <c r="Y120" s="127">
        <v>79004</v>
      </c>
      <c r="Z120" s="127"/>
      <c r="AA120" s="127" t="str">
        <f>TEXT(Y120,"###,###")</f>
        <v>79,004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5880</v>
      </c>
      <c r="V121" s="127">
        <v>5800</v>
      </c>
      <c r="W121" s="127">
        <v>5494</v>
      </c>
      <c r="X121" s="127">
        <v>5649</v>
      </c>
      <c r="Y121" s="127">
        <v>5831</v>
      </c>
      <c r="Z121" s="127"/>
      <c r="AA121" s="127" t="str">
        <f t="shared" ref="AA121:AA128" si="4">TEXT(Y121,"###,###")</f>
        <v>5,831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5626</v>
      </c>
      <c r="V122" s="127">
        <v>5598</v>
      </c>
      <c r="W122" s="127">
        <v>5578</v>
      </c>
      <c r="X122" s="127">
        <v>5853</v>
      </c>
      <c r="Y122" s="127">
        <v>6171</v>
      </c>
      <c r="Z122" s="127"/>
      <c r="AA122" s="127" t="str">
        <f t="shared" si="4"/>
        <v>6,171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81926</v>
      </c>
      <c r="V124" s="127">
        <v>81899</v>
      </c>
      <c r="W124" s="127">
        <v>82314</v>
      </c>
      <c r="X124" s="127">
        <v>82504</v>
      </c>
      <c r="Y124" s="127">
        <v>85175</v>
      </c>
      <c r="Z124" s="127"/>
      <c r="AA124" s="127" t="str">
        <f t="shared" si="4"/>
        <v>85,175</v>
      </c>
      <c r="AB124" s="127"/>
      <c r="AC124" s="127">
        <f>Y124/$Y$7*100</f>
        <v>93.592730149660468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11506</v>
      </c>
      <c r="V125" s="127">
        <v>11398</v>
      </c>
      <c r="W125" s="127">
        <v>11072</v>
      </c>
      <c r="X125" s="127">
        <v>11502</v>
      </c>
      <c r="Y125" s="127">
        <v>12002</v>
      </c>
      <c r="Z125" s="127"/>
      <c r="AA125" s="127" t="str">
        <f t="shared" si="4"/>
        <v>12,002</v>
      </c>
      <c r="AB125" s="127"/>
      <c r="AC125" s="127">
        <f>Y125/$Y$7*100</f>
        <v>13.188141441223655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44916</v>
      </c>
      <c r="V127" s="127">
        <v>44642</v>
      </c>
      <c r="W127" s="127">
        <v>44540</v>
      </c>
      <c r="X127" s="127">
        <v>44678</v>
      </c>
      <c r="Y127" s="127">
        <v>46236</v>
      </c>
      <c r="Z127" s="127"/>
      <c r="AA127" s="127" t="str">
        <f t="shared" si="4"/>
        <v>46,236</v>
      </c>
      <c r="AB127" s="127"/>
      <c r="AC127" s="127">
        <f>Y127/$Y$7*100</f>
        <v>50.805441399468165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42888</v>
      </c>
      <c r="V128" s="127">
        <v>43063</v>
      </c>
      <c r="W128" s="127">
        <v>43269</v>
      </c>
      <c r="X128" s="127">
        <v>43481</v>
      </c>
      <c r="Y128" s="127">
        <v>44770</v>
      </c>
      <c r="Z128" s="127"/>
      <c r="AA128" s="127" t="str">
        <f t="shared" si="4"/>
        <v>44,770</v>
      </c>
      <c r="AB128" s="127"/>
      <c r="AC128" s="127">
        <f>Y128/$Y$7*100</f>
        <v>49.194558600531835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9A793DFD-0DB8-4DD2-9F11-314D1E49A0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44831927-BDCD-4D56-B12A-35B33254BB3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D08E72C0-7310-465A-A4E6-54182CA4A8B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24B2F827-1C6C-44F9-BA9E-9A89A70CE76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Whittlesea</v>
      </c>
      <c r="T1" s="127"/>
      <c r="U1" s="127"/>
      <c r="V1" s="127"/>
      <c r="W1" s="127"/>
      <c r="X1" s="127"/>
      <c r="Y1" s="127" t="str">
        <f>Y3</f>
        <v>8.74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184</v>
      </c>
      <c r="V3" s="127"/>
      <c r="W3" s="127"/>
      <c r="X3" s="127"/>
      <c r="Y3" s="127" t="s">
        <v>283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8.74'!$Y$3&amp;" "&amp;'Table 8.74'!$U$3&amp;", "&amp;'State data for spotlight'!$C$3&amp;", "&amp;'Table 8.74'!$Y$2</f>
        <v>Table 8.74 Whittlesea,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120522</v>
      </c>
      <c r="U4" s="129">
        <v>125994</v>
      </c>
      <c r="V4" s="129">
        <v>129490</v>
      </c>
      <c r="W4" s="129">
        <v>134580</v>
      </c>
      <c r="X4" s="129">
        <v>140842</v>
      </c>
      <c r="Y4" s="129">
        <v>151727</v>
      </c>
      <c r="Z4" s="127"/>
      <c r="AA4" s="127" t="str">
        <f>TEXT(Y4,"###,###")</f>
        <v>151,727</v>
      </c>
      <c r="AB4" s="127"/>
      <c r="AC4" s="127">
        <f t="shared" ref="AC4:AC9" si="0">Y4/X4-1</f>
        <v>7.7285184817029062E-2</v>
      </c>
      <c r="AD4" s="127"/>
      <c r="AE4" s="127">
        <f>Y4/T4-1</f>
        <v>0.25891538474303455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64222</v>
      </c>
      <c r="U5" s="129">
        <v>66657</v>
      </c>
      <c r="V5" s="129">
        <v>68388</v>
      </c>
      <c r="W5" s="129">
        <v>71301</v>
      </c>
      <c r="X5" s="129">
        <v>74832</v>
      </c>
      <c r="Y5" s="129">
        <v>80432</v>
      </c>
      <c r="Z5" s="127"/>
      <c r="AA5" s="127" t="str">
        <f>TEXT(Y5,"###,###")</f>
        <v>80,432</v>
      </c>
      <c r="AB5" s="127"/>
      <c r="AC5" s="127">
        <f t="shared" si="0"/>
        <v>7.483429548856102E-2</v>
      </c>
      <c r="AD5" s="127"/>
      <c r="AE5" s="127">
        <f t="shared" ref="AE5:AE9" si="1">Y5/T5-1</f>
        <v>0.25240571766684305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56300</v>
      </c>
      <c r="U6" s="129">
        <v>59336</v>
      </c>
      <c r="V6" s="129">
        <v>61102</v>
      </c>
      <c r="W6" s="129">
        <v>63279</v>
      </c>
      <c r="X6" s="129">
        <v>66009</v>
      </c>
      <c r="Y6" s="129">
        <v>71295</v>
      </c>
      <c r="Z6" s="127"/>
      <c r="AA6" s="127" t="str">
        <f>TEXT(Y6,"###,###")</f>
        <v>71,295</v>
      </c>
      <c r="AB6" s="127"/>
      <c r="AC6" s="127">
        <f t="shared" si="0"/>
        <v>8.0079989092396442E-2</v>
      </c>
      <c r="AD6" s="127"/>
      <c r="AE6" s="127">
        <f t="shared" si="1"/>
        <v>0.26634103019538191</v>
      </c>
      <c r="AF6" s="127"/>
    </row>
    <row r="7" spans="1:32" ht="16.5" customHeight="1" thickBot="1" x14ac:dyDescent="0.3">
      <c r="A7" s="46" t="str">
        <f>"QUICK STATS for "&amp;'Table 8.74'!Y2&amp;"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89833</v>
      </c>
      <c r="U7" s="129">
        <v>93313</v>
      </c>
      <c r="V7" s="129">
        <v>96443</v>
      </c>
      <c r="W7" s="129">
        <v>99494</v>
      </c>
      <c r="X7" s="129">
        <v>104342</v>
      </c>
      <c r="Y7" s="129">
        <v>109820</v>
      </c>
      <c r="Z7" s="127"/>
      <c r="AA7" s="127" t="str">
        <f>TEXT(Y7,"###,###")</f>
        <v>109,820</v>
      </c>
      <c r="AB7" s="127"/>
      <c r="AC7" s="127">
        <f t="shared" si="0"/>
        <v>5.2500431274079551E-2</v>
      </c>
      <c r="AD7" s="127"/>
      <c r="AE7" s="127">
        <f t="shared" si="1"/>
        <v>0.22249062148653609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151,727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8.74'!AA7</f>
        <v>109,820</v>
      </c>
      <c r="P8" s="51"/>
      <c r="S8" s="127" t="s">
        <v>96</v>
      </c>
      <c r="T8" s="127">
        <v>39083.879999999997</v>
      </c>
      <c r="U8" s="127">
        <v>39742.07</v>
      </c>
      <c r="V8" s="127">
        <v>40322</v>
      </c>
      <c r="W8" s="127">
        <v>41904.089999999997</v>
      </c>
      <c r="X8" s="127">
        <v>43259.41</v>
      </c>
      <c r="Y8" s="127">
        <v>43437.02</v>
      </c>
      <c r="Z8" s="127"/>
      <c r="AA8" s="127" t="str">
        <f>TEXT(Y8,"$###,###")</f>
        <v>$43,437</v>
      </c>
      <c r="AB8" s="127"/>
      <c r="AC8" s="127">
        <f t="shared" si="0"/>
        <v>4.1056963097738652E-3</v>
      </c>
      <c r="AD8" s="127"/>
      <c r="AE8" s="127">
        <f t="shared" si="1"/>
        <v>0.11137942292321035</v>
      </c>
      <c r="AF8" s="127"/>
    </row>
    <row r="9" spans="1:32" x14ac:dyDescent="0.25">
      <c r="A9" s="55" t="s">
        <v>17</v>
      </c>
      <c r="B9" s="56"/>
      <c r="C9" s="57"/>
      <c r="D9" s="58">
        <f>'Table 8.74'!AC104</f>
        <v>78.670902344342139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53.098706975050078</v>
      </c>
      <c r="P9" s="59" t="s">
        <v>97</v>
      </c>
      <c r="S9" s="127" t="s">
        <v>9</v>
      </c>
      <c r="T9" s="127">
        <v>4113163220</v>
      </c>
      <c r="U9" s="127">
        <v>4390202956</v>
      </c>
      <c r="V9" s="127">
        <v>4601732651</v>
      </c>
      <c r="W9" s="127">
        <v>4873361300</v>
      </c>
      <c r="X9" s="127">
        <v>5280299906</v>
      </c>
      <c r="Y9" s="127">
        <v>5689844738</v>
      </c>
      <c r="Z9" s="127"/>
      <c r="AA9" s="127" t="str">
        <f>TEXT(Y9/1000000,"$#,###.0")&amp;" mil"</f>
        <v>$5,689.8 mil</v>
      </c>
      <c r="AB9" s="127"/>
      <c r="AC9" s="127">
        <f t="shared" si="0"/>
        <v>7.7560903602205356E-2</v>
      </c>
      <c r="AD9" s="127"/>
      <c r="AE9" s="127">
        <f t="shared" si="1"/>
        <v>0.38332578447980969</v>
      </c>
      <c r="AF9" s="127"/>
    </row>
    <row r="10" spans="1:32" x14ac:dyDescent="0.25">
      <c r="A10" s="55" t="s">
        <v>20</v>
      </c>
      <c r="B10" s="56"/>
      <c r="C10" s="57"/>
      <c r="D10" s="58">
        <f>'Table 8.74'!AC105</f>
        <v>13.98828158468829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46.901293024949922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93.377344745947909</v>
      </c>
      <c r="P11" s="59" t="s">
        <v>97</v>
      </c>
      <c r="S11" s="127" t="s">
        <v>32</v>
      </c>
      <c r="T11" s="129">
        <v>109461</v>
      </c>
      <c r="U11" s="129">
        <v>114655</v>
      </c>
      <c r="V11" s="129">
        <v>117807</v>
      </c>
      <c r="W11" s="129">
        <v>122573</v>
      </c>
      <c r="X11" s="129">
        <v>127724</v>
      </c>
      <c r="Y11" s="129">
        <v>137318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8.74'!AC108</f>
        <v>13.964554759535217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13.120560917865598</v>
      </c>
      <c r="P12" s="59" t="s">
        <v>97</v>
      </c>
      <c r="S12" s="127" t="s">
        <v>33</v>
      </c>
      <c r="T12" s="129">
        <v>11061</v>
      </c>
      <c r="U12" s="129">
        <v>11339</v>
      </c>
      <c r="V12" s="129">
        <v>11683</v>
      </c>
      <c r="W12" s="129">
        <v>12007</v>
      </c>
      <c r="X12" s="129">
        <v>13118</v>
      </c>
      <c r="Y12" s="129">
        <v>14409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8.74'!AC109</f>
        <v>13.580312007750765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8.74'!AA118</f>
        <v>38.9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8.74'!AC110</f>
        <v>22.184581518121362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14.915315971589873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8.74'!AC111</f>
        <v>42.929735643623083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85.084684028410123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533</v>
      </c>
      <c r="Z15" s="127"/>
      <c r="AA15" s="130">
        <f t="shared" ref="AA15:AA34" si="2">IF(Y15="np",0,Y15/$Y$34)</f>
        <v>3.5128882796074527E-3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138</v>
      </c>
      <c r="Z16" s="127"/>
      <c r="AA16" s="130">
        <f t="shared" si="2"/>
        <v>9.0952829753438737E-4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11562</v>
      </c>
      <c r="Z17" s="127"/>
      <c r="AA17" s="130">
        <f t="shared" si="2"/>
        <v>7.6202653449946284E-2</v>
      </c>
      <c r="AB17" s="127"/>
      <c r="AC17" s="127"/>
      <c r="AD17" s="127"/>
      <c r="AE17" s="127"/>
      <c r="AF17" s="127"/>
    </row>
    <row r="18" spans="1:32" x14ac:dyDescent="0.25">
      <c r="A18" s="85" t="str">
        <f>'Table 8.74'!$S$1&amp;" ("&amp;'Table 8.74'!$T$2&amp;" to "&amp;'Table 8.74'!$Y$2&amp;")"</f>
        <v>Whittlesea (2011-12 to 2016-17)</v>
      </c>
      <c r="B18" s="85"/>
      <c r="C18" s="85"/>
      <c r="D18" s="85"/>
      <c r="E18" s="85"/>
      <c r="F18" s="85"/>
      <c r="G18" s="85" t="str">
        <f>'Table 8.74'!$S$1&amp;" ("&amp;'Table 8.74'!$T$2&amp;" to "&amp;'Table 8.74'!$Y$2&amp;")"</f>
        <v>Whittlesea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1150</v>
      </c>
      <c r="Z18" s="127"/>
      <c r="AA18" s="130">
        <f t="shared" si="2"/>
        <v>7.5794024794532287E-3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11077</v>
      </c>
      <c r="Z19" s="127"/>
      <c r="AA19" s="130">
        <f t="shared" si="2"/>
        <v>7.300612283904645E-2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7134</v>
      </c>
      <c r="Z20" s="127"/>
      <c r="AA20" s="130">
        <f t="shared" si="2"/>
        <v>4.7018658511668983E-2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15725</v>
      </c>
      <c r="Z21" s="127"/>
      <c r="AA21" s="130">
        <f t="shared" si="2"/>
        <v>0.10364009042556697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9327</v>
      </c>
      <c r="Z22" s="127"/>
      <c r="AA22" s="130">
        <f t="shared" si="2"/>
        <v>6.1472249500748054E-2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7553</v>
      </c>
      <c r="Z23" s="127"/>
      <c r="AA23" s="130">
        <f t="shared" si="2"/>
        <v>4.9780197328095854E-2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2094</v>
      </c>
      <c r="Z24" s="127"/>
      <c r="AA24" s="130">
        <f t="shared" si="2"/>
        <v>1.3801103297369617E-2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6361</v>
      </c>
      <c r="Z25" s="127"/>
      <c r="AA25" s="130">
        <f t="shared" si="2"/>
        <v>4.1923981888523469E-2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2355</v>
      </c>
      <c r="Z26" s="127"/>
      <c r="AA26" s="130">
        <f t="shared" si="2"/>
        <v>1.5521298120967263E-2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8305</v>
      </c>
      <c r="Z27" s="127"/>
      <c r="AA27" s="130">
        <f t="shared" si="2"/>
        <v>5.4736467471181792E-2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15308</v>
      </c>
      <c r="Z28" s="127"/>
      <c r="AA28" s="130">
        <f t="shared" si="2"/>
        <v>0.10089173317866959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7463</v>
      </c>
      <c r="Z29" s="127"/>
      <c r="AA29" s="130">
        <f t="shared" si="2"/>
        <v>4.9187026699269082E-2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9841</v>
      </c>
      <c r="Z30" s="127"/>
      <c r="AA30" s="130">
        <f t="shared" si="2"/>
        <v>6.4859912869825412E-2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8.74'!Y2&amp;")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17070</v>
      </c>
      <c r="Z31" s="127"/>
      <c r="AA31" s="130">
        <f t="shared" si="2"/>
        <v>0.11250469593414487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2143</v>
      </c>
      <c r="Z32" s="127"/>
      <c r="AA32" s="130">
        <f t="shared" si="2"/>
        <v>1.4124051750841972E-2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4889</v>
      </c>
      <c r="Z33" s="127"/>
      <c r="AA33" s="130">
        <f t="shared" si="2"/>
        <v>3.2222346714823331E-2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151727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78116</v>
      </c>
      <c r="U37" s="127">
        <v>79998</v>
      </c>
      <c r="V37" s="127">
        <v>82931</v>
      </c>
      <c r="W37" s="127">
        <v>85759</v>
      </c>
      <c r="X37" s="127">
        <v>90100</v>
      </c>
      <c r="Y37" s="127">
        <v>93440</v>
      </c>
      <c r="Z37" s="127"/>
      <c r="AA37" s="127" t="str">
        <f>TEXT(Y37,"###,###")</f>
        <v>93,440</v>
      </c>
      <c r="AB37" s="127"/>
      <c r="AC37" s="127">
        <f>Y37/X37-1</f>
        <v>3.7069922308545999E-2</v>
      </c>
      <c r="AD37" s="127"/>
      <c r="AE37" s="127">
        <f>Y37/T37-1</f>
        <v>0.1961697987608173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11717</v>
      </c>
      <c r="U38" s="127">
        <v>13315</v>
      </c>
      <c r="V38" s="127">
        <v>13512</v>
      </c>
      <c r="W38" s="127">
        <v>13735</v>
      </c>
      <c r="X38" s="127">
        <v>14242</v>
      </c>
      <c r="Y38" s="127">
        <v>16380</v>
      </c>
      <c r="Z38" s="127"/>
      <c r="AA38" s="127" t="str">
        <f>TEXT(Y38,"###,###")</f>
        <v>16,380</v>
      </c>
      <c r="AB38" s="127"/>
      <c r="AC38" s="127">
        <f>Y38/X38-1</f>
        <v>0.15011936525768843</v>
      </c>
      <c r="AD38" s="127"/>
      <c r="AE38" s="127">
        <f>Y38/T38-1</f>
        <v>0.39796876333532483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89833</v>
      </c>
      <c r="U40" s="127">
        <v>93313</v>
      </c>
      <c r="V40" s="127">
        <v>96443</v>
      </c>
      <c r="W40" s="127">
        <v>99494</v>
      </c>
      <c r="X40" s="127">
        <v>104342</v>
      </c>
      <c r="Y40" s="127">
        <v>109820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85.084684028410123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14.915315971589873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17</v>
      </c>
      <c r="Y44" s="129">
        <v>21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1063</v>
      </c>
      <c r="Y45" s="129">
        <v>1172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3813</v>
      </c>
      <c r="Y46" s="129">
        <v>3956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6988</v>
      </c>
      <c r="Y47" s="129">
        <v>7845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10473</v>
      </c>
      <c r="Y48" s="129">
        <v>11100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8.74'!S1&amp;" ("&amp;'Table 8.74'!Y2&amp;") *"</f>
        <v>Number of jobs by age and sex of job holders in Whittlesea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11635</v>
      </c>
      <c r="Y49" s="129">
        <v>12335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9619</v>
      </c>
      <c r="Y50" s="129">
        <v>10830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8047</v>
      </c>
      <c r="Y51" s="129">
        <v>8495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7022</v>
      </c>
      <c r="Y52" s="129">
        <v>7419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5892</v>
      </c>
      <c r="Y53" s="129">
        <v>6200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4726</v>
      </c>
      <c r="Y54" s="129">
        <v>5098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3390</v>
      </c>
      <c r="Y55" s="129">
        <v>3618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1471</v>
      </c>
      <c r="Y56" s="129">
        <v>1570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414</v>
      </c>
      <c r="Y57" s="129">
        <v>493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144</v>
      </c>
      <c r="Y58" s="129">
        <v>159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75</v>
      </c>
      <c r="Y59" s="129">
        <v>79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41</v>
      </c>
      <c r="Y60" s="129">
        <v>42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74832</v>
      </c>
      <c r="Y61" s="129">
        <v>80432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16</v>
      </c>
      <c r="Y63" s="129">
        <v>6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8.74'!S1&amp;" ("&amp;'Table 8.74'!Y2&amp;") *"</f>
        <v>Number of employed persons per occupation of main job by sex in Whittlesea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1374</v>
      </c>
      <c r="Y64" s="129">
        <v>1437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3731</v>
      </c>
      <c r="Y65" s="129">
        <v>4033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7018</v>
      </c>
      <c r="Y66" s="129">
        <v>7642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9476</v>
      </c>
      <c r="Y67" s="129">
        <v>10174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9679</v>
      </c>
      <c r="Y68" s="129">
        <v>10416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7563</v>
      </c>
      <c r="Y69" s="129">
        <v>8581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6921</v>
      </c>
      <c r="Y70" s="129">
        <v>7311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6450</v>
      </c>
      <c r="Y71" s="129">
        <v>6846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5429</v>
      </c>
      <c r="Y72" s="129">
        <v>5850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4262</v>
      </c>
      <c r="Y73" s="129">
        <v>4584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2613</v>
      </c>
      <c r="Y74" s="129">
        <v>2835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944</v>
      </c>
      <c r="Y75" s="129">
        <v>1034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272</v>
      </c>
      <c r="Y76" s="129">
        <v>274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130</v>
      </c>
      <c r="Y77" s="129">
        <v>132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88</v>
      </c>
      <c r="Y78" s="129">
        <v>84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45</v>
      </c>
      <c r="Y79" s="129">
        <v>54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66009</v>
      </c>
      <c r="Y80" s="129">
        <v>71295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8.74'!S1</f>
        <v>Whittlesea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6112</v>
      </c>
      <c r="Y83" s="129">
        <v>6620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6389</v>
      </c>
      <c r="Y84" s="129">
        <v>6993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8.74'!AA4</f>
        <v>151,727</v>
      </c>
      <c r="D85" s="99">
        <f>'Table 8.74'!AC4</f>
        <v>7.7285184817029062E-2</v>
      </c>
      <c r="E85" s="100">
        <f>'Table 8.74'!AC4</f>
        <v>7.7285184817029062E-2</v>
      </c>
      <c r="F85" s="99">
        <f>'Table 8.74'!AE4</f>
        <v>0.25891538474303455</v>
      </c>
      <c r="G85" s="100">
        <f>'Table 8.74'!AE4</f>
        <v>0.25891538474303455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10331</v>
      </c>
      <c r="Y85" s="129">
        <v>10856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8.74'!AA5</f>
        <v>80,432</v>
      </c>
      <c r="D86" s="99">
        <f>'Table 8.74'!AC5</f>
        <v>7.483429548856102E-2</v>
      </c>
      <c r="E86" s="100">
        <f>'Table 8.74'!AC5</f>
        <v>7.483429548856102E-2</v>
      </c>
      <c r="F86" s="99">
        <f>'Table 8.74'!AE5</f>
        <v>0.25240571766684305</v>
      </c>
      <c r="G86" s="100">
        <f>'Table 8.74'!AE5</f>
        <v>0.25240571766684305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2808</v>
      </c>
      <c r="Y86" s="129">
        <v>3120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8.74'!AA6</f>
        <v>71,295</v>
      </c>
      <c r="D87" s="99">
        <f>'Table 8.74'!AC6</f>
        <v>8.0079989092396442E-2</v>
      </c>
      <c r="E87" s="100">
        <f>'Table 8.74'!AC6</f>
        <v>8.0079989092396442E-2</v>
      </c>
      <c r="F87" s="99">
        <f>'Table 8.74'!AE6</f>
        <v>0.26634103019538191</v>
      </c>
      <c r="G87" s="100">
        <f>'Table 8.74'!AE6</f>
        <v>0.26634103019538191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3328</v>
      </c>
      <c r="Y87" s="129">
        <v>3505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8.74'!AA7</f>
        <v>109,820</v>
      </c>
      <c r="D88" s="99">
        <f>'Table 8.74'!AC7</f>
        <v>5.2500431274079551E-2</v>
      </c>
      <c r="E88" s="100">
        <f>'Table 8.74'!AC7</f>
        <v>5.2500431274079551E-2</v>
      </c>
      <c r="F88" s="99">
        <f>'Table 8.74'!AE7</f>
        <v>0.22249062148653609</v>
      </c>
      <c r="G88" s="100">
        <f>'Table 8.74'!AE7</f>
        <v>0.22249062148653609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3344</v>
      </c>
      <c r="Y88" s="129">
        <v>3466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8.74'!AA37</f>
        <v>93,440</v>
      </c>
      <c r="D89" s="99">
        <f>'Table 8.74'!AC37</f>
        <v>3.7069922308545999E-2</v>
      </c>
      <c r="E89" s="100">
        <f>'Table 8.74'!AC37</f>
        <v>3.7069922308545999E-2</v>
      </c>
      <c r="F89" s="99">
        <f>'Table 8.74'!AE37</f>
        <v>0.1961697987608173</v>
      </c>
      <c r="G89" s="100">
        <f>'Table 8.74'!AE37</f>
        <v>0.1961697987608173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5762</v>
      </c>
      <c r="Y89" s="129">
        <v>6074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8.74'!AA38</f>
        <v>16,380</v>
      </c>
      <c r="D90" s="99">
        <f>'Table 8.74'!AC38</f>
        <v>0.15011936525768843</v>
      </c>
      <c r="E90" s="100">
        <f>'Table 8.74'!AC38</f>
        <v>0.15011936525768843</v>
      </c>
      <c r="F90" s="99">
        <f>'Table 8.74'!AE38</f>
        <v>0.39796876333532483</v>
      </c>
      <c r="G90" s="100">
        <f>'Table 8.74'!AE38</f>
        <v>0.39796876333532483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6552</v>
      </c>
      <c r="Y90" s="129">
        <v>6901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8.74'!AA114</f>
        <v>7,661</v>
      </c>
      <c r="D91" s="99">
        <f>'Table 8.74'!AC114</f>
        <v>0.14479976090854763</v>
      </c>
      <c r="E91" s="100">
        <f>'Table 8.74'!AC114</f>
        <v>0.14479976090854763</v>
      </c>
      <c r="F91" s="99">
        <f>'Table 8.74'!AE114</f>
        <v>0.4327660370301103</v>
      </c>
      <c r="G91" s="100">
        <f>'Table 8.74'!AE114</f>
        <v>0.4327660370301103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55428</v>
      </c>
      <c r="Y91" s="129">
        <v>58313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8.74'!AA115</f>
        <v>8,719</v>
      </c>
      <c r="D92" s="99">
        <f>'Table 8.74'!AC115</f>
        <v>0.15452860169491522</v>
      </c>
      <c r="E92" s="100">
        <f>'Table 8.74'!AC115</f>
        <v>0.15452860169491522</v>
      </c>
      <c r="F92" s="99">
        <f>'Table 8.74'!AE115</f>
        <v>0.36811548721167431</v>
      </c>
      <c r="G92" s="100">
        <f>'Table 8.74'!AE115</f>
        <v>0.36811548721167431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8.74'!AA8</f>
        <v>$43,437</v>
      </c>
      <c r="D93" s="99">
        <f>'Table 8.74'!AC8</f>
        <v>4.1056963097738652E-3</v>
      </c>
      <c r="E93" s="100">
        <f>'Table 8.74'!AC8</f>
        <v>4.1056963097738652E-3</v>
      </c>
      <c r="F93" s="99">
        <f>'Table 8.74'!AE8</f>
        <v>0.11137942292321035</v>
      </c>
      <c r="G93" s="100">
        <f>'Table 8.74'!AE8</f>
        <v>0.11137942292321035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4008</v>
      </c>
      <c r="Y93" s="129">
        <v>4448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8.74'!AA9</f>
        <v>$5,689.8 mil</v>
      </c>
      <c r="D94" s="99">
        <f>'Table 8.74'!AC9</f>
        <v>7.7560903602205356E-2</v>
      </c>
      <c r="E94" s="100">
        <f>'Table 8.74'!AC9</f>
        <v>7.7560903602205356E-2</v>
      </c>
      <c r="F94" s="99">
        <f>'Table 8.74'!AE9</f>
        <v>0.38332578447980969</v>
      </c>
      <c r="G94" s="100">
        <f>'Table 8.74'!AE9</f>
        <v>0.38332578447980969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8481</v>
      </c>
      <c r="Y94" s="129">
        <v>9088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1720</v>
      </c>
      <c r="Y95" s="129">
        <v>1806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6974</v>
      </c>
      <c r="Y96" s="129">
        <v>7751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9756</v>
      </c>
      <c r="Y97" s="129">
        <v>10393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5877</v>
      </c>
      <c r="Y98" s="129">
        <v>6159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596</v>
      </c>
      <c r="Y99" s="129">
        <v>652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3322</v>
      </c>
      <c r="Y100" s="129">
        <v>3508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48913</v>
      </c>
      <c r="Y101" s="129">
        <v>51507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107913</v>
      </c>
      <c r="Y104" s="127">
        <v>119365</v>
      </c>
      <c r="Z104" s="127"/>
      <c r="AA104" s="127" t="str">
        <f>TEXT(Y104,"###,###")</f>
        <v>119,365</v>
      </c>
      <c r="AB104" s="127"/>
      <c r="AC104" s="127">
        <f>Y104/($Y$4)*100</f>
        <v>78.670902344342139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20355</v>
      </c>
      <c r="Y105" s="127">
        <v>21224</v>
      </c>
      <c r="Z105" s="127"/>
      <c r="AA105" s="127" t="str">
        <f>TEXT(Y105,"###,###")</f>
        <v>21,224</v>
      </c>
      <c r="AB105" s="127"/>
      <c r="AC105" s="127">
        <f>Y105/($Y$4)*100</f>
        <v>13.98828158468829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128268</v>
      </c>
      <c r="Y106" s="127">
        <v>140589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18506</v>
      </c>
      <c r="Y108" s="127">
        <v>21188</v>
      </c>
      <c r="Z108" s="127"/>
      <c r="AA108" s="127" t="str">
        <f>TEXT(Y108,"###,###")</f>
        <v>21,188</v>
      </c>
      <c r="AB108" s="127"/>
      <c r="AC108" s="127">
        <f>Y108/($Y$4)*100</f>
        <v>13.964554759535217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18599</v>
      </c>
      <c r="Y109" s="127">
        <v>20605</v>
      </c>
      <c r="Z109" s="127"/>
      <c r="AA109" s="127" t="str">
        <f>TEXT(Y109,"###,###")</f>
        <v>20,605</v>
      </c>
      <c r="AB109" s="127"/>
      <c r="AC109" s="127">
        <f t="shared" ref="AC109:AC111" si="3">Y109/($Y$4)*100</f>
        <v>13.580312007750765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31388</v>
      </c>
      <c r="Y110" s="127">
        <v>33660</v>
      </c>
      <c r="Z110" s="127"/>
      <c r="AA110" s="127" t="str">
        <f>TEXT(Y110,"###,###")</f>
        <v>33,660</v>
      </c>
      <c r="AB110" s="127"/>
      <c r="AC110" s="127">
        <f t="shared" si="3"/>
        <v>22.184581518121362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59775</v>
      </c>
      <c r="Y111" s="127">
        <v>65136</v>
      </c>
      <c r="Z111" s="127"/>
      <c r="AA111" s="127" t="str">
        <f>TEXT(Y111,"###,###")</f>
        <v>65,136</v>
      </c>
      <c r="AB111" s="127"/>
      <c r="AC111" s="127">
        <f t="shared" si="3"/>
        <v>42.929735643623083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140842</v>
      </c>
      <c r="Y112" s="127">
        <v>151727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5347</v>
      </c>
      <c r="U114" s="127">
        <v>6016</v>
      </c>
      <c r="V114" s="127">
        <v>6217</v>
      </c>
      <c r="W114" s="127">
        <v>6382</v>
      </c>
      <c r="X114" s="127">
        <v>6692</v>
      </c>
      <c r="Y114" s="127">
        <v>7661</v>
      </c>
      <c r="Z114" s="127"/>
      <c r="AA114" s="127" t="str">
        <f>TEXT(Y114,"###,###")</f>
        <v>7,661</v>
      </c>
      <c r="AB114" s="127"/>
      <c r="AC114" s="127">
        <f>Y114/X114-1</f>
        <v>0.14479976090854763</v>
      </c>
      <c r="AD114" s="127"/>
      <c r="AE114" s="127">
        <f>Y114/T114-1</f>
        <v>0.4327660370301103</v>
      </c>
      <c r="AF114" s="127"/>
    </row>
    <row r="115" spans="19:32" x14ac:dyDescent="0.25">
      <c r="S115" s="127" t="s">
        <v>104</v>
      </c>
      <c r="T115" s="127">
        <v>6373</v>
      </c>
      <c r="U115" s="127">
        <v>7293</v>
      </c>
      <c r="V115" s="127">
        <v>7299</v>
      </c>
      <c r="W115" s="127">
        <v>7354</v>
      </c>
      <c r="X115" s="127">
        <v>7552</v>
      </c>
      <c r="Y115" s="127">
        <v>8719</v>
      </c>
      <c r="Z115" s="127"/>
      <c r="AA115" s="127" t="str">
        <f>TEXT(Y115,"###,###")</f>
        <v>8,719</v>
      </c>
      <c r="AB115" s="127"/>
      <c r="AC115" s="127">
        <f>Y115/X115-1</f>
        <v>0.15452860169491522</v>
      </c>
      <c r="AD115" s="127"/>
      <c r="AE115" s="127">
        <f>Y115/T115-1</f>
        <v>0.36811548721167431</v>
      </c>
      <c r="AF115" s="127"/>
    </row>
    <row r="116" spans="19:32" x14ac:dyDescent="0.25">
      <c r="S116" s="127" t="s">
        <v>56</v>
      </c>
      <c r="T116" s="127">
        <v>11720</v>
      </c>
      <c r="U116" s="127">
        <v>13309</v>
      </c>
      <c r="V116" s="127">
        <v>13516</v>
      </c>
      <c r="W116" s="127">
        <v>13736</v>
      </c>
      <c r="X116" s="127">
        <v>14244</v>
      </c>
      <c r="Y116" s="127">
        <v>16380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41.49</v>
      </c>
      <c r="V118" s="127">
        <v>35.65</v>
      </c>
      <c r="W118" s="127">
        <v>35.799999999999997</v>
      </c>
      <c r="X118" s="127">
        <v>37.83</v>
      </c>
      <c r="Y118" s="127">
        <v>38.880000000000003</v>
      </c>
      <c r="Z118" s="127"/>
      <c r="AA118" s="127" t="str">
        <f>TEXT(Y118,"##.0")</f>
        <v>38.9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81978</v>
      </c>
      <c r="V120" s="127">
        <v>84760</v>
      </c>
      <c r="W120" s="127">
        <v>87487</v>
      </c>
      <c r="X120" s="127">
        <v>91224</v>
      </c>
      <c r="Y120" s="127">
        <v>95411</v>
      </c>
      <c r="Z120" s="127"/>
      <c r="AA120" s="127" t="str">
        <f>TEXT(Y120,"###,###")</f>
        <v>95,411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6215</v>
      </c>
      <c r="V121" s="127">
        <v>6436</v>
      </c>
      <c r="W121" s="127">
        <v>6546</v>
      </c>
      <c r="X121" s="127">
        <v>6954</v>
      </c>
      <c r="Y121" s="127">
        <v>7273</v>
      </c>
      <c r="Z121" s="127"/>
      <c r="AA121" s="127" t="str">
        <f t="shared" ref="AA121:AA128" si="4">TEXT(Y121,"###,###")</f>
        <v>7,273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5125</v>
      </c>
      <c r="V122" s="127">
        <v>5242</v>
      </c>
      <c r="W122" s="127">
        <v>5463</v>
      </c>
      <c r="X122" s="127">
        <v>6167</v>
      </c>
      <c r="Y122" s="127">
        <v>7136</v>
      </c>
      <c r="Z122" s="127"/>
      <c r="AA122" s="127" t="str">
        <f t="shared" si="4"/>
        <v>7,136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87103</v>
      </c>
      <c r="V124" s="127">
        <v>90002</v>
      </c>
      <c r="W124" s="127">
        <v>92950</v>
      </c>
      <c r="X124" s="127">
        <v>97391</v>
      </c>
      <c r="Y124" s="127">
        <v>102547</v>
      </c>
      <c r="Z124" s="127"/>
      <c r="AA124" s="127" t="str">
        <f t="shared" si="4"/>
        <v>102,547</v>
      </c>
      <c r="AB124" s="127"/>
      <c r="AC124" s="127">
        <f>Y124/$Y$7*100</f>
        <v>93.377344745947909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11340</v>
      </c>
      <c r="V125" s="127">
        <v>11678</v>
      </c>
      <c r="W125" s="127">
        <v>12009</v>
      </c>
      <c r="X125" s="127">
        <v>13121</v>
      </c>
      <c r="Y125" s="127">
        <v>14409</v>
      </c>
      <c r="Z125" s="127"/>
      <c r="AA125" s="127" t="str">
        <f t="shared" si="4"/>
        <v>14,409</v>
      </c>
      <c r="AB125" s="127"/>
      <c r="AC125" s="127">
        <f>Y125/$Y$7*100</f>
        <v>13.120560917865598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50012</v>
      </c>
      <c r="V127" s="127">
        <v>51390</v>
      </c>
      <c r="W127" s="127">
        <v>52851</v>
      </c>
      <c r="X127" s="127">
        <v>55428</v>
      </c>
      <c r="Y127" s="127">
        <v>58313</v>
      </c>
      <c r="Z127" s="127"/>
      <c r="AA127" s="127" t="str">
        <f t="shared" si="4"/>
        <v>58,313</v>
      </c>
      <c r="AB127" s="127"/>
      <c r="AC127" s="127">
        <f>Y127/$Y$7*100</f>
        <v>53.098706975050078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43300</v>
      </c>
      <c r="V128" s="127">
        <v>45053</v>
      </c>
      <c r="W128" s="127">
        <v>46643</v>
      </c>
      <c r="X128" s="127">
        <v>48913</v>
      </c>
      <c r="Y128" s="127">
        <v>51507</v>
      </c>
      <c r="Z128" s="127"/>
      <c r="AA128" s="127" t="str">
        <f t="shared" si="4"/>
        <v>51,507</v>
      </c>
      <c r="AB128" s="127"/>
      <c r="AC128" s="127">
        <f>Y128/$Y$7*100</f>
        <v>46.901293024949922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53D4F173-7702-4007-9AA7-BE325EEDC5F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91E3EB8E-F2DA-40FD-8203-99CD4F3B575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B153FF5D-410B-4FDE-A449-DB95E1E126F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C9AC55A6-7E2F-4411-88AA-70C8402F9F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Wodonga</v>
      </c>
      <c r="T1" s="127"/>
      <c r="U1" s="127"/>
      <c r="V1" s="127"/>
      <c r="W1" s="127"/>
      <c r="X1" s="127"/>
      <c r="Y1" s="127" t="str">
        <f>Y3</f>
        <v>8.75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185</v>
      </c>
      <c r="V3" s="127"/>
      <c r="W3" s="127"/>
      <c r="X3" s="127"/>
      <c r="Y3" s="127" t="s">
        <v>284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8.75'!$Y$3&amp;" "&amp;'Table 8.75'!$U$3&amp;", "&amp;'State data for spotlight'!$C$3&amp;", "&amp;'Table 8.75'!$Y$2</f>
        <v>Table 8.75 Wodonga,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28499</v>
      </c>
      <c r="U4" s="129">
        <v>29623</v>
      </c>
      <c r="V4" s="129">
        <v>29130</v>
      </c>
      <c r="W4" s="129">
        <v>29561</v>
      </c>
      <c r="X4" s="129">
        <v>29682</v>
      </c>
      <c r="Y4" s="129">
        <v>30844</v>
      </c>
      <c r="Z4" s="127"/>
      <c r="AA4" s="127" t="str">
        <f>TEXT(Y4,"###,###")</f>
        <v>30,844</v>
      </c>
      <c r="AB4" s="127"/>
      <c r="AC4" s="127">
        <f t="shared" ref="AC4:AC9" si="0">Y4/X4-1</f>
        <v>3.9148305370258152E-2</v>
      </c>
      <c r="AD4" s="127"/>
      <c r="AE4" s="127">
        <f>Y4/T4-1</f>
        <v>8.2283588897856141E-2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14709</v>
      </c>
      <c r="U5" s="129">
        <v>14926</v>
      </c>
      <c r="V5" s="129">
        <v>15042</v>
      </c>
      <c r="W5" s="129">
        <v>15283</v>
      </c>
      <c r="X5" s="129">
        <v>15151</v>
      </c>
      <c r="Y5" s="129">
        <v>15621</v>
      </c>
      <c r="Z5" s="127"/>
      <c r="AA5" s="127" t="str">
        <f>TEXT(Y5,"###,###")</f>
        <v>15,621</v>
      </c>
      <c r="AB5" s="127"/>
      <c r="AC5" s="127">
        <f t="shared" si="0"/>
        <v>3.1021054715860252E-2</v>
      </c>
      <c r="AD5" s="127"/>
      <c r="AE5" s="127">
        <f t="shared" ref="AE5:AE9" si="1">Y5/T5-1</f>
        <v>6.2002855394656331E-2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13790</v>
      </c>
      <c r="U6" s="129">
        <v>14697</v>
      </c>
      <c r="V6" s="129">
        <v>14088</v>
      </c>
      <c r="W6" s="129">
        <v>14278</v>
      </c>
      <c r="X6" s="129">
        <v>14531</v>
      </c>
      <c r="Y6" s="129">
        <v>15223</v>
      </c>
      <c r="Z6" s="127"/>
      <c r="AA6" s="127" t="str">
        <f>TEXT(Y6,"###,###")</f>
        <v>15,223</v>
      </c>
      <c r="AB6" s="127"/>
      <c r="AC6" s="127">
        <f t="shared" si="0"/>
        <v>4.7622324685155926E-2</v>
      </c>
      <c r="AD6" s="127"/>
      <c r="AE6" s="127">
        <f t="shared" si="1"/>
        <v>0.10391588107324146</v>
      </c>
      <c r="AF6" s="127"/>
    </row>
    <row r="7" spans="1:32" ht="16.5" customHeight="1" thickBot="1" x14ac:dyDescent="0.3">
      <c r="A7" s="46" t="str">
        <f>"QUICK STATS for "&amp;'Table 8.75'!Y2&amp;"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20186</v>
      </c>
      <c r="U7" s="129">
        <v>20462</v>
      </c>
      <c r="V7" s="129">
        <v>20652</v>
      </c>
      <c r="W7" s="129">
        <v>21024</v>
      </c>
      <c r="X7" s="129">
        <v>21279</v>
      </c>
      <c r="Y7" s="129">
        <v>21867</v>
      </c>
      <c r="Z7" s="127"/>
      <c r="AA7" s="127" t="str">
        <f>TEXT(Y7,"###,###")</f>
        <v>21,867</v>
      </c>
      <c r="AB7" s="127"/>
      <c r="AC7" s="127">
        <f t="shared" si="0"/>
        <v>2.763287748484422E-2</v>
      </c>
      <c r="AD7" s="127"/>
      <c r="AE7" s="127">
        <f t="shared" si="1"/>
        <v>8.3275537501238395E-2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30,844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8.75'!AA7</f>
        <v>21,867</v>
      </c>
      <c r="P8" s="51"/>
      <c r="S8" s="127" t="s">
        <v>96</v>
      </c>
      <c r="T8" s="127">
        <v>35673</v>
      </c>
      <c r="U8" s="127">
        <v>36193.5</v>
      </c>
      <c r="V8" s="127">
        <v>38390.5</v>
      </c>
      <c r="W8" s="127">
        <v>39997</v>
      </c>
      <c r="X8" s="127">
        <v>40669.5</v>
      </c>
      <c r="Y8" s="127">
        <v>40485</v>
      </c>
      <c r="Z8" s="127"/>
      <c r="AA8" s="127" t="str">
        <f>TEXT(Y8,"$###,###")</f>
        <v>$40,485</v>
      </c>
      <c r="AB8" s="127"/>
      <c r="AC8" s="127">
        <f t="shared" si="0"/>
        <v>-4.5365691734592373E-3</v>
      </c>
      <c r="AD8" s="127"/>
      <c r="AE8" s="127">
        <f t="shared" si="1"/>
        <v>0.13489193507694885</v>
      </c>
      <c r="AF8" s="127"/>
    </row>
    <row r="9" spans="1:32" x14ac:dyDescent="0.25">
      <c r="A9" s="55" t="s">
        <v>17</v>
      </c>
      <c r="B9" s="56"/>
      <c r="C9" s="57"/>
      <c r="D9" s="58">
        <f>'Table 8.75'!AC104</f>
        <v>73.648035274283501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52.119632322678008</v>
      </c>
      <c r="P9" s="59" t="s">
        <v>97</v>
      </c>
      <c r="S9" s="127" t="s">
        <v>9</v>
      </c>
      <c r="T9" s="127">
        <v>898240424</v>
      </c>
      <c r="U9" s="127">
        <v>937112317</v>
      </c>
      <c r="V9" s="127">
        <v>984650362</v>
      </c>
      <c r="W9" s="127">
        <v>1037076049</v>
      </c>
      <c r="X9" s="127">
        <v>1072882611</v>
      </c>
      <c r="Y9" s="127">
        <v>1115415673</v>
      </c>
      <c r="Z9" s="127"/>
      <c r="AA9" s="127" t="str">
        <f>TEXT(Y9/1000000,"$#,###.0")&amp;" mil"</f>
        <v>$1,115.4 mil</v>
      </c>
      <c r="AB9" s="127"/>
      <c r="AC9" s="127">
        <f t="shared" si="0"/>
        <v>3.9643723892920812E-2</v>
      </c>
      <c r="AD9" s="127"/>
      <c r="AE9" s="127">
        <f t="shared" si="1"/>
        <v>0.24177852966457003</v>
      </c>
      <c r="AF9" s="127"/>
    </row>
    <row r="10" spans="1:32" x14ac:dyDescent="0.25">
      <c r="A10" s="55" t="s">
        <v>20</v>
      </c>
      <c r="B10" s="56"/>
      <c r="C10" s="57"/>
      <c r="D10" s="58">
        <f>'Table 8.75'!AC105</f>
        <v>19.796394760731424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47.880367677321992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93.890337037545152</v>
      </c>
      <c r="P11" s="59" t="s">
        <v>97</v>
      </c>
      <c r="S11" s="127" t="s">
        <v>32</v>
      </c>
      <c r="T11" s="129">
        <v>25831</v>
      </c>
      <c r="U11" s="129">
        <v>27008</v>
      </c>
      <c r="V11" s="129">
        <v>26555</v>
      </c>
      <c r="W11" s="129">
        <v>27056</v>
      </c>
      <c r="X11" s="129">
        <v>27148</v>
      </c>
      <c r="Y11" s="129">
        <v>28216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8.75'!AC108</f>
        <v>12.501621060822202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12.018109480038413</v>
      </c>
      <c r="P12" s="59" t="s">
        <v>97</v>
      </c>
      <c r="S12" s="127" t="s">
        <v>33</v>
      </c>
      <c r="T12" s="129">
        <v>2665</v>
      </c>
      <c r="U12" s="129">
        <v>2613</v>
      </c>
      <c r="V12" s="129">
        <v>2577</v>
      </c>
      <c r="W12" s="129">
        <v>2507</v>
      </c>
      <c r="X12" s="129">
        <v>2536</v>
      </c>
      <c r="Y12" s="129">
        <v>2628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8.75'!AC109</f>
        <v>15.163402930877968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8.75'!AA118</f>
        <v>40.4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8.75'!AC110</f>
        <v>21.641161976397356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16.742122833493394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8.75'!AC111</f>
        <v>44.138244066917395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83.257877166506617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440</v>
      </c>
      <c r="Z15" s="127"/>
      <c r="AA15" s="130">
        <f t="shared" ref="AA15:AA34" si="2">IF(Y15="np",0,Y15/$Y$34)</f>
        <v>1.4265335235378032E-2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54</v>
      </c>
      <c r="Z16" s="127"/>
      <c r="AA16" s="130">
        <f t="shared" si="2"/>
        <v>1.750745687978213E-3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2403</v>
      </c>
      <c r="Z17" s="127"/>
      <c r="AA17" s="130">
        <f t="shared" si="2"/>
        <v>7.7908183115030477E-2</v>
      </c>
      <c r="AB17" s="127"/>
      <c r="AC17" s="127"/>
      <c r="AD17" s="127"/>
      <c r="AE17" s="127"/>
      <c r="AF17" s="127"/>
    </row>
    <row r="18" spans="1:32" x14ac:dyDescent="0.25">
      <c r="A18" s="85" t="str">
        <f>'Table 8.75'!$S$1&amp;" ("&amp;'Table 8.75'!$T$2&amp;" to "&amp;'Table 8.75'!$Y$2&amp;")"</f>
        <v>Wodonga (2011-12 to 2016-17)</v>
      </c>
      <c r="B18" s="85"/>
      <c r="C18" s="85"/>
      <c r="D18" s="85"/>
      <c r="E18" s="85"/>
      <c r="F18" s="85"/>
      <c r="G18" s="85" t="str">
        <f>'Table 8.75'!$S$1&amp;" ("&amp;'Table 8.75'!$T$2&amp;" to "&amp;'Table 8.75'!$Y$2&amp;")"</f>
        <v>Wodonga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243</v>
      </c>
      <c r="Z18" s="127"/>
      <c r="AA18" s="130">
        <f t="shared" si="2"/>
        <v>7.8783555959019581E-3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2078</v>
      </c>
      <c r="Z19" s="127"/>
      <c r="AA19" s="130">
        <f t="shared" si="2"/>
        <v>6.7371287770717159E-2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905</v>
      </c>
      <c r="Z20" s="127"/>
      <c r="AA20" s="130">
        <f t="shared" si="2"/>
        <v>2.9341200881857089E-2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3237</v>
      </c>
      <c r="Z21" s="127"/>
      <c r="AA21" s="130">
        <f t="shared" si="2"/>
        <v>0.10494747762936066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2584</v>
      </c>
      <c r="Z22" s="127"/>
      <c r="AA22" s="130">
        <f t="shared" si="2"/>
        <v>8.3776423291401891E-2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1338</v>
      </c>
      <c r="Z23" s="127"/>
      <c r="AA23" s="130">
        <f t="shared" si="2"/>
        <v>4.3379587602126832E-2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181</v>
      </c>
      <c r="Z24" s="127"/>
      <c r="AA24" s="130">
        <f t="shared" si="2"/>
        <v>5.8682401763714177E-3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1227</v>
      </c>
      <c r="Z25" s="127"/>
      <c r="AA25" s="130">
        <f t="shared" si="2"/>
        <v>3.9780832576838281E-2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372</v>
      </c>
      <c r="Z26" s="127"/>
      <c r="AA26" s="130">
        <f t="shared" si="2"/>
        <v>1.2060692517183245E-2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1381</v>
      </c>
      <c r="Z27" s="127"/>
      <c r="AA27" s="130">
        <f t="shared" si="2"/>
        <v>4.4773699909220595E-2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2054</v>
      </c>
      <c r="Z28" s="127"/>
      <c r="AA28" s="130">
        <f t="shared" si="2"/>
        <v>6.6593178576060175E-2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2635</v>
      </c>
      <c r="Z29" s="127"/>
      <c r="AA29" s="130">
        <f t="shared" si="2"/>
        <v>8.5429905330047989E-2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2316</v>
      </c>
      <c r="Z30" s="127"/>
      <c r="AA30" s="130">
        <f t="shared" si="2"/>
        <v>7.5087537284398917E-2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8.75'!Y2&amp;")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3963</v>
      </c>
      <c r="Z31" s="127"/>
      <c r="AA31" s="130">
        <f t="shared" si="2"/>
        <v>0.12848528076773441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428</v>
      </c>
      <c r="Z32" s="127"/>
      <c r="AA32" s="130">
        <f t="shared" si="2"/>
        <v>1.387628063804954E-2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938</v>
      </c>
      <c r="Z33" s="127"/>
      <c r="AA33" s="130">
        <f t="shared" si="2"/>
        <v>3.0411101024510438E-2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30844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16936</v>
      </c>
      <c r="U37" s="127">
        <v>16619</v>
      </c>
      <c r="V37" s="127">
        <v>17224</v>
      </c>
      <c r="W37" s="127">
        <v>17712</v>
      </c>
      <c r="X37" s="127">
        <v>18079</v>
      </c>
      <c r="Y37" s="127">
        <v>18206</v>
      </c>
      <c r="Z37" s="127"/>
      <c r="AA37" s="127" t="str">
        <f>TEXT(Y37,"###,###")</f>
        <v>18,206</v>
      </c>
      <c r="AB37" s="127"/>
      <c r="AC37" s="127">
        <f>Y37/X37-1</f>
        <v>7.0247248188506362E-3</v>
      </c>
      <c r="AD37" s="127"/>
      <c r="AE37" s="127">
        <f>Y37/T37-1</f>
        <v>7.4988190836088764E-2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3250</v>
      </c>
      <c r="U38" s="127">
        <v>3842</v>
      </c>
      <c r="V38" s="127">
        <v>3430</v>
      </c>
      <c r="W38" s="127">
        <v>3310</v>
      </c>
      <c r="X38" s="127">
        <v>3199</v>
      </c>
      <c r="Y38" s="127">
        <v>3661</v>
      </c>
      <c r="Z38" s="127"/>
      <c r="AA38" s="127" t="str">
        <f>TEXT(Y38,"###,###")</f>
        <v>3,661</v>
      </c>
      <c r="AB38" s="127"/>
      <c r="AC38" s="127">
        <f>Y38/X38-1</f>
        <v>0.14442013129102849</v>
      </c>
      <c r="AD38" s="127"/>
      <c r="AE38" s="127">
        <f>Y38/T38-1</f>
        <v>0.1264615384615384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20186</v>
      </c>
      <c r="U40" s="127">
        <v>20461</v>
      </c>
      <c r="V40" s="127">
        <v>20654</v>
      </c>
      <c r="W40" s="127">
        <v>21022</v>
      </c>
      <c r="X40" s="127">
        <v>21278</v>
      </c>
      <c r="Y40" s="127">
        <v>21867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83.257877166506617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16.742122833493394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11</v>
      </c>
      <c r="Y44" s="129">
        <v>10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372</v>
      </c>
      <c r="Y45" s="129">
        <v>453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1044</v>
      </c>
      <c r="Y46" s="129">
        <v>1028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1537</v>
      </c>
      <c r="Y47" s="129">
        <v>1574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1954</v>
      </c>
      <c r="Y48" s="129">
        <v>1958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8.75'!S1&amp;" ("&amp;'Table 8.75'!Y2&amp;") *"</f>
        <v>Number of jobs by age and sex of job holders in Wodonga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1680</v>
      </c>
      <c r="Y49" s="129">
        <v>1799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1499</v>
      </c>
      <c r="Y50" s="129">
        <v>1618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1430</v>
      </c>
      <c r="Y51" s="129">
        <v>1390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1480</v>
      </c>
      <c r="Y52" s="129">
        <v>1530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1386</v>
      </c>
      <c r="Y53" s="129">
        <v>1379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1114</v>
      </c>
      <c r="Y54" s="129">
        <v>1163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951</v>
      </c>
      <c r="Y55" s="129">
        <v>978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471</v>
      </c>
      <c r="Y56" s="129">
        <v>476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145</v>
      </c>
      <c r="Y57" s="129">
        <v>179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47</v>
      </c>
      <c r="Y58" s="129">
        <v>44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25</v>
      </c>
      <c r="Y59" s="129">
        <v>26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13</v>
      </c>
      <c r="Y60" s="129">
        <v>15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15151</v>
      </c>
      <c r="Y61" s="129">
        <v>15621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12</v>
      </c>
      <c r="Y63" s="129">
        <v>12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8.75'!S1&amp;" ("&amp;'Table 8.75'!Y2&amp;") *"</f>
        <v>Number of employed persons per occupation of main job by sex in Wodonga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476</v>
      </c>
      <c r="Y64" s="129">
        <v>529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1057</v>
      </c>
      <c r="Y65" s="129">
        <v>1096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1356</v>
      </c>
      <c r="Y66" s="129">
        <v>1500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1850</v>
      </c>
      <c r="Y67" s="129">
        <v>1855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1590</v>
      </c>
      <c r="Y68" s="129">
        <v>1696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1399</v>
      </c>
      <c r="Y69" s="129">
        <v>1428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1436</v>
      </c>
      <c r="Y70" s="129">
        <v>1436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1481</v>
      </c>
      <c r="Y71" s="129">
        <v>1561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1357</v>
      </c>
      <c r="Y72" s="129">
        <v>1409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1247</v>
      </c>
      <c r="Y73" s="129">
        <v>1276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781</v>
      </c>
      <c r="Y74" s="129">
        <v>861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294</v>
      </c>
      <c r="Y75" s="129">
        <v>349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94</v>
      </c>
      <c r="Y76" s="129">
        <v>114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57</v>
      </c>
      <c r="Y77" s="129">
        <v>59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22</v>
      </c>
      <c r="Y78" s="129">
        <v>25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19</v>
      </c>
      <c r="Y79" s="129">
        <v>17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14531</v>
      </c>
      <c r="Y80" s="129">
        <v>15223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8.75'!S1</f>
        <v>Wodonga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1279</v>
      </c>
      <c r="Y83" s="129">
        <v>1353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1149</v>
      </c>
      <c r="Y84" s="129">
        <v>1162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8.75'!AA4</f>
        <v>30,844</v>
      </c>
      <c r="D85" s="99">
        <f>'Table 8.75'!AC4</f>
        <v>3.9148305370258152E-2</v>
      </c>
      <c r="E85" s="100">
        <f>'Table 8.75'!AC4</f>
        <v>3.9148305370258152E-2</v>
      </c>
      <c r="F85" s="99">
        <f>'Table 8.75'!AE4</f>
        <v>8.2283588897856141E-2</v>
      </c>
      <c r="G85" s="100">
        <f>'Table 8.75'!AE4</f>
        <v>8.2283588897856141E-2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2144</v>
      </c>
      <c r="Y85" s="129">
        <v>2226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8.75'!AA5</f>
        <v>15,621</v>
      </c>
      <c r="D86" s="99">
        <f>'Table 8.75'!AC5</f>
        <v>3.1021054715860252E-2</v>
      </c>
      <c r="E86" s="100">
        <f>'Table 8.75'!AC5</f>
        <v>3.1021054715860252E-2</v>
      </c>
      <c r="F86" s="99">
        <f>'Table 8.75'!AE5</f>
        <v>6.2002855394656331E-2</v>
      </c>
      <c r="G86" s="100">
        <f>'Table 8.75'!AE5</f>
        <v>6.2002855394656331E-2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676</v>
      </c>
      <c r="Y86" s="129">
        <v>724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8.75'!AA6</f>
        <v>15,223</v>
      </c>
      <c r="D87" s="99">
        <f>'Table 8.75'!AC6</f>
        <v>4.7622324685155926E-2</v>
      </c>
      <c r="E87" s="100">
        <f>'Table 8.75'!AC6</f>
        <v>4.7622324685155926E-2</v>
      </c>
      <c r="F87" s="99">
        <f>'Table 8.75'!AE6</f>
        <v>0.10391588107324146</v>
      </c>
      <c r="G87" s="100">
        <f>'Table 8.75'!AE6</f>
        <v>0.10391588107324146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427</v>
      </c>
      <c r="Y87" s="129">
        <v>442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8.75'!AA7</f>
        <v>21,867</v>
      </c>
      <c r="D88" s="99">
        <f>'Table 8.75'!AC7</f>
        <v>2.763287748484422E-2</v>
      </c>
      <c r="E88" s="100">
        <f>'Table 8.75'!AC7</f>
        <v>2.763287748484422E-2</v>
      </c>
      <c r="F88" s="99">
        <f>'Table 8.75'!AE7</f>
        <v>8.3275537501238395E-2</v>
      </c>
      <c r="G88" s="100">
        <f>'Table 8.75'!AE7</f>
        <v>8.3275537501238395E-2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594</v>
      </c>
      <c r="Y88" s="129">
        <v>622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8.75'!AA37</f>
        <v>18,206</v>
      </c>
      <c r="D89" s="99">
        <f>'Table 8.75'!AC37</f>
        <v>7.0247248188506362E-3</v>
      </c>
      <c r="E89" s="100">
        <f>'Table 8.75'!AC37</f>
        <v>7.0247248188506362E-3</v>
      </c>
      <c r="F89" s="99">
        <f>'Table 8.75'!AE37</f>
        <v>7.4988190836088764E-2</v>
      </c>
      <c r="G89" s="100">
        <f>'Table 8.75'!AE37</f>
        <v>7.4988190836088764E-2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1298</v>
      </c>
      <c r="Y89" s="129">
        <v>1323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8.75'!AA38</f>
        <v>3,661</v>
      </c>
      <c r="D90" s="99">
        <f>'Table 8.75'!AC38</f>
        <v>0.14442013129102849</v>
      </c>
      <c r="E90" s="100">
        <f>'Table 8.75'!AC38</f>
        <v>0.14442013129102849</v>
      </c>
      <c r="F90" s="99">
        <f>'Table 8.75'!AE38</f>
        <v>0.1264615384615384</v>
      </c>
      <c r="G90" s="100">
        <f>'Table 8.75'!AE38</f>
        <v>0.1264615384615384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1551</v>
      </c>
      <c r="Y90" s="129">
        <v>1626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8.75'!AA114</f>
        <v>1,540</v>
      </c>
      <c r="D91" s="99">
        <f>'Table 8.75'!AC114</f>
        <v>0.10871130309575228</v>
      </c>
      <c r="E91" s="100">
        <f>'Table 8.75'!AC114</f>
        <v>0.10871130309575228</v>
      </c>
      <c r="F91" s="99">
        <f>'Table 8.75'!AE114</f>
        <v>9.4527363184079505E-2</v>
      </c>
      <c r="G91" s="100">
        <f>'Table 8.75'!AE114</f>
        <v>9.4527363184079505E-2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11125</v>
      </c>
      <c r="Y91" s="129">
        <v>11397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8.75'!AA115</f>
        <v>2,121</v>
      </c>
      <c r="D92" s="99">
        <f>'Table 8.75'!AC115</f>
        <v>0.16923925027563391</v>
      </c>
      <c r="E92" s="100">
        <f>'Table 8.75'!AC115</f>
        <v>0.16923925027563391</v>
      </c>
      <c r="F92" s="99">
        <f>'Table 8.75'!AE115</f>
        <v>0.15209125475285168</v>
      </c>
      <c r="G92" s="100">
        <f>'Table 8.75'!AE115</f>
        <v>0.15209125475285168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8.75'!AA8</f>
        <v>$40,485</v>
      </c>
      <c r="D93" s="99">
        <f>'Table 8.75'!AC8</f>
        <v>-4.5365691734592373E-3</v>
      </c>
      <c r="E93" s="100">
        <f>'Table 8.75'!AC8</f>
        <v>-4.5365691734592373E-3</v>
      </c>
      <c r="F93" s="99">
        <f>'Table 8.75'!AE8</f>
        <v>0.13489193507694885</v>
      </c>
      <c r="G93" s="100">
        <f>'Table 8.75'!AE8</f>
        <v>0.13489193507694885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731</v>
      </c>
      <c r="Y93" s="129">
        <v>805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8.75'!AA9</f>
        <v>$1,115.4 mil</v>
      </c>
      <c r="D94" s="99">
        <f>'Table 8.75'!AC9</f>
        <v>3.9643723892920812E-2</v>
      </c>
      <c r="E94" s="100">
        <f>'Table 8.75'!AC9</f>
        <v>3.9643723892920812E-2</v>
      </c>
      <c r="F94" s="99">
        <f>'Table 8.75'!AE9</f>
        <v>0.24177852966457003</v>
      </c>
      <c r="G94" s="100">
        <f>'Table 8.75'!AE9</f>
        <v>0.24177852966457003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1889</v>
      </c>
      <c r="Y94" s="129">
        <v>1997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359</v>
      </c>
      <c r="Y95" s="129">
        <v>356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1575</v>
      </c>
      <c r="Y96" s="129">
        <v>1677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1774</v>
      </c>
      <c r="Y97" s="129">
        <v>1976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1228</v>
      </c>
      <c r="Y98" s="129">
        <v>1229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104</v>
      </c>
      <c r="Y99" s="129">
        <v>111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711</v>
      </c>
      <c r="Y100" s="129">
        <v>757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10154</v>
      </c>
      <c r="Y101" s="129">
        <v>10470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21446</v>
      </c>
      <c r="Y104" s="127">
        <v>22716</v>
      </c>
      <c r="Z104" s="127"/>
      <c r="AA104" s="127" t="str">
        <f>TEXT(Y104,"###,###")</f>
        <v>22,716</v>
      </c>
      <c r="AB104" s="127"/>
      <c r="AC104" s="127">
        <f>Y104/($Y$4)*100</f>
        <v>73.648035274283501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6001</v>
      </c>
      <c r="Y105" s="127">
        <v>6106</v>
      </c>
      <c r="Z105" s="127"/>
      <c r="AA105" s="127" t="str">
        <f>TEXT(Y105,"###,###")</f>
        <v>6,106</v>
      </c>
      <c r="AB105" s="127"/>
      <c r="AC105" s="127">
        <f>Y105/($Y$4)*100</f>
        <v>19.796394760731424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27447</v>
      </c>
      <c r="Y106" s="127">
        <v>28822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3499</v>
      </c>
      <c r="Y108" s="127">
        <v>3856</v>
      </c>
      <c r="Z108" s="127"/>
      <c r="AA108" s="127" t="str">
        <f>TEXT(Y108,"###,###")</f>
        <v>3,856</v>
      </c>
      <c r="AB108" s="127"/>
      <c r="AC108" s="127">
        <f>Y108/($Y$4)*100</f>
        <v>12.501621060822202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4546</v>
      </c>
      <c r="Y109" s="127">
        <v>4677</v>
      </c>
      <c r="Z109" s="127"/>
      <c r="AA109" s="127" t="str">
        <f>TEXT(Y109,"###,###")</f>
        <v>4,677</v>
      </c>
      <c r="AB109" s="127"/>
      <c r="AC109" s="127">
        <f t="shared" ref="AC109:AC111" si="3">Y109/($Y$4)*100</f>
        <v>15.163402930877968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6387</v>
      </c>
      <c r="Y110" s="127">
        <v>6675</v>
      </c>
      <c r="Z110" s="127"/>
      <c r="AA110" s="127" t="str">
        <f>TEXT(Y110,"###,###")</f>
        <v>6,675</v>
      </c>
      <c r="AB110" s="127"/>
      <c r="AC110" s="127">
        <f t="shared" si="3"/>
        <v>21.641161976397356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13013</v>
      </c>
      <c r="Y111" s="127">
        <v>13614</v>
      </c>
      <c r="Z111" s="127"/>
      <c r="AA111" s="127" t="str">
        <f>TEXT(Y111,"###,###")</f>
        <v>13,614</v>
      </c>
      <c r="AB111" s="127"/>
      <c r="AC111" s="127">
        <f t="shared" si="3"/>
        <v>44.138244066917395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29682</v>
      </c>
      <c r="Y112" s="127">
        <v>30844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1407</v>
      </c>
      <c r="U114" s="127">
        <v>1486</v>
      </c>
      <c r="V114" s="127">
        <v>1516</v>
      </c>
      <c r="W114" s="127">
        <v>1496</v>
      </c>
      <c r="X114" s="127">
        <v>1389</v>
      </c>
      <c r="Y114" s="127">
        <v>1540</v>
      </c>
      <c r="Z114" s="127"/>
      <c r="AA114" s="127" t="str">
        <f>TEXT(Y114,"###,###")</f>
        <v>1,540</v>
      </c>
      <c r="AB114" s="127"/>
      <c r="AC114" s="127">
        <f>Y114/X114-1</f>
        <v>0.10871130309575228</v>
      </c>
      <c r="AD114" s="127"/>
      <c r="AE114" s="127">
        <f>Y114/T114-1</f>
        <v>9.4527363184079505E-2</v>
      </c>
      <c r="AF114" s="127"/>
    </row>
    <row r="115" spans="19:32" x14ac:dyDescent="0.25">
      <c r="S115" s="127" t="s">
        <v>104</v>
      </c>
      <c r="T115" s="127">
        <v>1841</v>
      </c>
      <c r="U115" s="127">
        <v>2356</v>
      </c>
      <c r="V115" s="127">
        <v>1916</v>
      </c>
      <c r="W115" s="127">
        <v>1817</v>
      </c>
      <c r="X115" s="127">
        <v>1814</v>
      </c>
      <c r="Y115" s="127">
        <v>2121</v>
      </c>
      <c r="Z115" s="127"/>
      <c r="AA115" s="127" t="str">
        <f>TEXT(Y115,"###,###")</f>
        <v>2,121</v>
      </c>
      <c r="AB115" s="127"/>
      <c r="AC115" s="127">
        <f>Y115/X115-1</f>
        <v>0.16923925027563391</v>
      </c>
      <c r="AD115" s="127"/>
      <c r="AE115" s="127">
        <f>Y115/T115-1</f>
        <v>0.15209125475285168</v>
      </c>
      <c r="AF115" s="127"/>
    </row>
    <row r="116" spans="19:32" x14ac:dyDescent="0.25">
      <c r="S116" s="127" t="s">
        <v>56</v>
      </c>
      <c r="T116" s="127">
        <v>3248</v>
      </c>
      <c r="U116" s="127">
        <v>3842</v>
      </c>
      <c r="V116" s="127">
        <v>3432</v>
      </c>
      <c r="W116" s="127">
        <v>3313</v>
      </c>
      <c r="X116" s="127">
        <v>3203</v>
      </c>
      <c r="Y116" s="127">
        <v>3661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36.94</v>
      </c>
      <c r="V118" s="127">
        <v>39.979999999999997</v>
      </c>
      <c r="W118" s="127">
        <v>43.2</v>
      </c>
      <c r="X118" s="127">
        <v>37.25</v>
      </c>
      <c r="Y118" s="127">
        <v>40.409999999999997</v>
      </c>
      <c r="Z118" s="127"/>
      <c r="AA118" s="127" t="str">
        <f>TEXT(Y118,"##.0")</f>
        <v>40.4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17854</v>
      </c>
      <c r="V120" s="127">
        <v>18077</v>
      </c>
      <c r="W120" s="127">
        <v>18519</v>
      </c>
      <c r="X120" s="127">
        <v>18745</v>
      </c>
      <c r="Y120" s="127">
        <v>19239</v>
      </c>
      <c r="Z120" s="127"/>
      <c r="AA120" s="127" t="str">
        <f>TEXT(Y120,"###,###")</f>
        <v>19,239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1313</v>
      </c>
      <c r="V121" s="127">
        <v>1269</v>
      </c>
      <c r="W121" s="127">
        <v>1264</v>
      </c>
      <c r="X121" s="127">
        <v>1293</v>
      </c>
      <c r="Y121" s="127">
        <v>1336</v>
      </c>
      <c r="Z121" s="127"/>
      <c r="AA121" s="127" t="str">
        <f t="shared" ref="AA121:AA128" si="4">TEXT(Y121,"###,###")</f>
        <v>1,336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1295</v>
      </c>
      <c r="V122" s="127">
        <v>1303</v>
      </c>
      <c r="W122" s="127">
        <v>1245</v>
      </c>
      <c r="X122" s="127">
        <v>1241</v>
      </c>
      <c r="Y122" s="127">
        <v>1292</v>
      </c>
      <c r="Z122" s="127"/>
      <c r="AA122" s="127" t="str">
        <f t="shared" si="4"/>
        <v>1,292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19149</v>
      </c>
      <c r="V124" s="127">
        <v>19380</v>
      </c>
      <c r="W124" s="127">
        <v>19764</v>
      </c>
      <c r="X124" s="127">
        <v>19986</v>
      </c>
      <c r="Y124" s="127">
        <v>20531</v>
      </c>
      <c r="Z124" s="127"/>
      <c r="AA124" s="127" t="str">
        <f t="shared" si="4"/>
        <v>20,531</v>
      </c>
      <c r="AB124" s="127"/>
      <c r="AC124" s="127">
        <f>Y124/$Y$7*100</f>
        <v>93.890337037545152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2608</v>
      </c>
      <c r="V125" s="127">
        <v>2572</v>
      </c>
      <c r="W125" s="127">
        <v>2509</v>
      </c>
      <c r="X125" s="127">
        <v>2534</v>
      </c>
      <c r="Y125" s="127">
        <v>2628</v>
      </c>
      <c r="Z125" s="127"/>
      <c r="AA125" s="127" t="str">
        <f t="shared" si="4"/>
        <v>2,628</v>
      </c>
      <c r="AB125" s="127"/>
      <c r="AC125" s="127">
        <f>Y125/$Y$7*100</f>
        <v>12.018109480038413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10745</v>
      </c>
      <c r="V127" s="127">
        <v>10862</v>
      </c>
      <c r="W127" s="127">
        <v>11062</v>
      </c>
      <c r="X127" s="127">
        <v>11125</v>
      </c>
      <c r="Y127" s="127">
        <v>11397</v>
      </c>
      <c r="Z127" s="127"/>
      <c r="AA127" s="127" t="str">
        <f t="shared" si="4"/>
        <v>11,397</v>
      </c>
      <c r="AB127" s="127"/>
      <c r="AC127" s="127">
        <f>Y127/$Y$7*100</f>
        <v>52.119632322678008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9718</v>
      </c>
      <c r="V128" s="127">
        <v>9791</v>
      </c>
      <c r="W128" s="127">
        <v>9961</v>
      </c>
      <c r="X128" s="127">
        <v>10154</v>
      </c>
      <c r="Y128" s="127">
        <v>10470</v>
      </c>
      <c r="Z128" s="127"/>
      <c r="AA128" s="127" t="str">
        <f t="shared" si="4"/>
        <v>10,470</v>
      </c>
      <c r="AB128" s="127"/>
      <c r="AC128" s="127">
        <f>Y128/$Y$7*100</f>
        <v>47.880367677321992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66ED3B7B-4B1B-4C3F-8EC2-85A247E66A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97CC85EC-DA92-4221-B772-203BEAA7061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50F1D8AA-4A91-47FC-BF3B-C9C6021D738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7C412524-7FAC-4155-8EA1-64728A91C5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Wyndham</v>
      </c>
      <c r="T1" s="127"/>
      <c r="U1" s="127"/>
      <c r="V1" s="127"/>
      <c r="W1" s="127"/>
      <c r="X1" s="127"/>
      <c r="Y1" s="127" t="str">
        <f>Y3</f>
        <v>8.76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186</v>
      </c>
      <c r="V3" s="127"/>
      <c r="W3" s="127"/>
      <c r="X3" s="127"/>
      <c r="Y3" s="127" t="s">
        <v>285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8.76'!$Y$3&amp;" "&amp;'Table 8.76'!$U$3&amp;", "&amp;'State data for spotlight'!$C$3&amp;", "&amp;'Table 8.76'!$Y$2</f>
        <v>Table 8.76 Wyndham,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137255</v>
      </c>
      <c r="U4" s="129">
        <v>142373</v>
      </c>
      <c r="V4" s="129">
        <v>146655</v>
      </c>
      <c r="W4" s="129">
        <v>152992</v>
      </c>
      <c r="X4" s="129">
        <v>163298</v>
      </c>
      <c r="Y4" s="129">
        <v>180453</v>
      </c>
      <c r="Z4" s="127"/>
      <c r="AA4" s="127" t="str">
        <f>TEXT(Y4,"###,###")</f>
        <v>180,453</v>
      </c>
      <c r="AB4" s="127"/>
      <c r="AC4" s="127">
        <f t="shared" ref="AC4:AC9" si="0">Y4/X4-1</f>
        <v>0.1050533380690517</v>
      </c>
      <c r="AD4" s="127"/>
      <c r="AE4" s="127">
        <f>Y4/T4-1</f>
        <v>0.3147280609085279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74732</v>
      </c>
      <c r="U5" s="129">
        <v>78102</v>
      </c>
      <c r="V5" s="129">
        <v>79676</v>
      </c>
      <c r="W5" s="129">
        <v>83459</v>
      </c>
      <c r="X5" s="129">
        <v>89636</v>
      </c>
      <c r="Y5" s="129">
        <v>99679</v>
      </c>
      <c r="Z5" s="127"/>
      <c r="AA5" s="127" t="str">
        <f>TEXT(Y5,"###,###")</f>
        <v>99,679</v>
      </c>
      <c r="AB5" s="127"/>
      <c r="AC5" s="127">
        <f t="shared" si="0"/>
        <v>0.11204203668169033</v>
      </c>
      <c r="AD5" s="127"/>
      <c r="AE5" s="127">
        <f t="shared" ref="AE5:AE9" si="1">Y5/T5-1</f>
        <v>0.33381951506717344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62523</v>
      </c>
      <c r="U6" s="129">
        <v>64271</v>
      </c>
      <c r="V6" s="129">
        <v>66979</v>
      </c>
      <c r="W6" s="129">
        <v>69533</v>
      </c>
      <c r="X6" s="129">
        <v>73661</v>
      </c>
      <c r="Y6" s="129">
        <v>80774</v>
      </c>
      <c r="Z6" s="127"/>
      <c r="AA6" s="127" t="str">
        <f>TEXT(Y6,"###,###")</f>
        <v>80,774</v>
      </c>
      <c r="AB6" s="127"/>
      <c r="AC6" s="127">
        <f t="shared" si="0"/>
        <v>9.6563989085133306E-2</v>
      </c>
      <c r="AD6" s="127"/>
      <c r="AE6" s="127">
        <f t="shared" si="1"/>
        <v>0.29190857764342715</v>
      </c>
      <c r="AF6" s="127"/>
    </row>
    <row r="7" spans="1:32" ht="16.5" customHeight="1" thickBot="1" x14ac:dyDescent="0.3">
      <c r="A7" s="46" t="str">
        <f>"QUICK STATS for "&amp;'Table 8.76'!Y2&amp;"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99308</v>
      </c>
      <c r="U7" s="129">
        <v>103459</v>
      </c>
      <c r="V7" s="129">
        <v>107351</v>
      </c>
      <c r="W7" s="129">
        <v>111117</v>
      </c>
      <c r="X7" s="129">
        <v>117290</v>
      </c>
      <c r="Y7" s="129">
        <v>126947</v>
      </c>
      <c r="Z7" s="127"/>
      <c r="AA7" s="127" t="str">
        <f>TEXT(Y7,"###,###")</f>
        <v>126,947</v>
      </c>
      <c r="AB7" s="127"/>
      <c r="AC7" s="127">
        <f t="shared" si="0"/>
        <v>8.2334384858044229E-2</v>
      </c>
      <c r="AD7" s="127"/>
      <c r="AE7" s="127">
        <f t="shared" si="1"/>
        <v>0.27831594634873325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180,453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8.76'!AA7</f>
        <v>126,947</v>
      </c>
      <c r="P8" s="51"/>
      <c r="S8" s="127" t="s">
        <v>96</v>
      </c>
      <c r="T8" s="127">
        <v>41999</v>
      </c>
      <c r="U8" s="127">
        <v>43064</v>
      </c>
      <c r="V8" s="127">
        <v>43552.15</v>
      </c>
      <c r="W8" s="127">
        <v>45030</v>
      </c>
      <c r="X8" s="127">
        <v>45957</v>
      </c>
      <c r="Y8" s="127">
        <v>45728.22</v>
      </c>
      <c r="Z8" s="127"/>
      <c r="AA8" s="127" t="str">
        <f>TEXT(Y8,"$###,###")</f>
        <v>$45,728</v>
      </c>
      <c r="AB8" s="127"/>
      <c r="AC8" s="127">
        <f t="shared" si="0"/>
        <v>-4.978131731836255E-3</v>
      </c>
      <c r="AD8" s="127"/>
      <c r="AE8" s="127">
        <f t="shared" si="1"/>
        <v>8.8793066501583473E-2</v>
      </c>
      <c r="AF8" s="127"/>
    </row>
    <row r="9" spans="1:32" x14ac:dyDescent="0.25">
      <c r="A9" s="55" t="s">
        <v>17</v>
      </c>
      <c r="B9" s="56"/>
      <c r="C9" s="57"/>
      <c r="D9" s="58">
        <f>'Table 8.76'!AC104</f>
        <v>81.070971388671836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54.598375700095318</v>
      </c>
      <c r="P9" s="59" t="s">
        <v>97</v>
      </c>
      <c r="S9" s="127" t="s">
        <v>9</v>
      </c>
      <c r="T9" s="127">
        <v>4968370139</v>
      </c>
      <c r="U9" s="127">
        <v>5312821419</v>
      </c>
      <c r="V9" s="127">
        <v>5592248482</v>
      </c>
      <c r="W9" s="127">
        <v>5912677300</v>
      </c>
      <c r="X9" s="127">
        <v>6414960814</v>
      </c>
      <c r="Y9" s="127">
        <v>7032923875</v>
      </c>
      <c r="Z9" s="127"/>
      <c r="AA9" s="127" t="str">
        <f>TEXT(Y9/1000000,"$#,###.0")&amp;" mil"</f>
        <v>$7,032.9 mil</v>
      </c>
      <c r="AB9" s="127"/>
      <c r="AC9" s="127">
        <f t="shared" si="0"/>
        <v>9.633154105187347E-2</v>
      </c>
      <c r="AD9" s="127"/>
      <c r="AE9" s="127">
        <f t="shared" si="1"/>
        <v>0.41553943813363703</v>
      </c>
      <c r="AF9" s="127"/>
    </row>
    <row r="10" spans="1:32" x14ac:dyDescent="0.25">
      <c r="A10" s="55" t="s">
        <v>20</v>
      </c>
      <c r="B10" s="56"/>
      <c r="C10" s="57"/>
      <c r="D10" s="58">
        <f>'Table 8.76'!AC105</f>
        <v>10.964073747734867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45.401624299904682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93.657195522540903</v>
      </c>
      <c r="P11" s="59" t="s">
        <v>97</v>
      </c>
      <c r="S11" s="127" t="s">
        <v>32</v>
      </c>
      <c r="T11" s="129">
        <v>126271</v>
      </c>
      <c r="U11" s="129">
        <v>130784</v>
      </c>
      <c r="V11" s="129">
        <v>134214</v>
      </c>
      <c r="W11" s="129">
        <v>139434</v>
      </c>
      <c r="X11" s="129">
        <v>147875</v>
      </c>
      <c r="Y11" s="129">
        <v>162996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8.76'!AC108</f>
        <v>12.512953511440653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13.751408067933863</v>
      </c>
      <c r="P12" s="59" t="s">
        <v>97</v>
      </c>
      <c r="S12" s="127" t="s">
        <v>33</v>
      </c>
      <c r="T12" s="129">
        <v>10984</v>
      </c>
      <c r="U12" s="129">
        <v>11589</v>
      </c>
      <c r="V12" s="129">
        <v>12441</v>
      </c>
      <c r="W12" s="129">
        <v>13558</v>
      </c>
      <c r="X12" s="129">
        <v>15423</v>
      </c>
      <c r="Y12" s="129">
        <v>17457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8.76'!AC109</f>
        <v>11.414606573456801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8.76'!AA118</f>
        <v>38.1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8.76'!AC110</f>
        <v>21.982455265359953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15.369406130117294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8.76'!AC111</f>
        <v>46.125029786149305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84.630593869882702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1227</v>
      </c>
      <c r="Z15" s="127"/>
      <c r="AA15" s="130">
        <f t="shared" ref="AA15:AA34" si="2">IF(Y15="np",0,Y15/$Y$34)</f>
        <v>6.7995544546225334E-3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226</v>
      </c>
      <c r="Z16" s="127"/>
      <c r="AA16" s="130">
        <f t="shared" si="2"/>
        <v>1.2524036729785596E-3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10644</v>
      </c>
      <c r="Z17" s="127"/>
      <c r="AA17" s="130">
        <f t="shared" si="2"/>
        <v>5.898488803178667E-2</v>
      </c>
      <c r="AB17" s="127"/>
      <c r="AC17" s="127"/>
      <c r="AD17" s="127"/>
      <c r="AE17" s="127"/>
      <c r="AF17" s="127"/>
    </row>
    <row r="18" spans="1:32" x14ac:dyDescent="0.25">
      <c r="A18" s="85" t="str">
        <f>'Table 8.76'!$S$1&amp;" ("&amp;'Table 8.76'!$T$2&amp;" to "&amp;'Table 8.76'!$Y$2&amp;")"</f>
        <v>Wyndham (2011-12 to 2016-17)</v>
      </c>
      <c r="B18" s="85"/>
      <c r="C18" s="85"/>
      <c r="D18" s="85"/>
      <c r="E18" s="85"/>
      <c r="F18" s="85"/>
      <c r="G18" s="85" t="str">
        <f>'Table 8.76'!$S$1&amp;" ("&amp;'Table 8.76'!$T$2&amp;" to "&amp;'Table 8.76'!$Y$2&amp;")"</f>
        <v>Wyndham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1509</v>
      </c>
      <c r="Z18" s="127"/>
      <c r="AA18" s="130">
        <f t="shared" si="2"/>
        <v>8.3622882412594975E-3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9726</v>
      </c>
      <c r="Z19" s="127"/>
      <c r="AA19" s="130">
        <f t="shared" si="2"/>
        <v>5.389769081145783E-2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8285</v>
      </c>
      <c r="Z20" s="127"/>
      <c r="AA20" s="130">
        <f t="shared" si="2"/>
        <v>4.5912231993926397E-2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16486</v>
      </c>
      <c r="Z21" s="127"/>
      <c r="AA21" s="130">
        <f t="shared" si="2"/>
        <v>9.1358968817365188E-2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11273</v>
      </c>
      <c r="Z22" s="127"/>
      <c r="AA22" s="130">
        <f t="shared" si="2"/>
        <v>6.2470560201271244E-2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12279</v>
      </c>
      <c r="Z23" s="127"/>
      <c r="AA23" s="130">
        <f t="shared" si="2"/>
        <v>6.8045419028777573E-2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2906</v>
      </c>
      <c r="Z24" s="127"/>
      <c r="AA24" s="130">
        <f t="shared" si="2"/>
        <v>1.6103916255202185E-2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8033</v>
      </c>
      <c r="Z25" s="127"/>
      <c r="AA25" s="130">
        <f t="shared" si="2"/>
        <v>4.4515746482463578E-2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3028</v>
      </c>
      <c r="Z26" s="127"/>
      <c r="AA26" s="130">
        <f t="shared" si="2"/>
        <v>1.6779992574243709E-2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12708</v>
      </c>
      <c r="Z27" s="127"/>
      <c r="AA27" s="130">
        <f t="shared" si="2"/>
        <v>7.0422769363767845E-2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24599</v>
      </c>
      <c r="Z28" s="127"/>
      <c r="AA28" s="130">
        <f t="shared" si="2"/>
        <v>0.13631804403362649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8557</v>
      </c>
      <c r="Z29" s="127"/>
      <c r="AA29" s="130">
        <f t="shared" si="2"/>
        <v>4.7419549688838644E-2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9624</v>
      </c>
      <c r="Z30" s="127"/>
      <c r="AA30" s="130">
        <f t="shared" si="2"/>
        <v>5.3332446675865737E-2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8.76'!Y2&amp;")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16411</v>
      </c>
      <c r="Z31" s="127"/>
      <c r="AA31" s="130">
        <f t="shared" si="2"/>
        <v>9.0943348129429821E-2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3212</v>
      </c>
      <c r="Z32" s="127"/>
      <c r="AA32" s="130">
        <f t="shared" si="2"/>
        <v>1.7799648661978466E-2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4511</v>
      </c>
      <c r="Z33" s="127"/>
      <c r="AA33" s="130">
        <f t="shared" si="2"/>
        <v>2.4998198977018948E-2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180453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85280</v>
      </c>
      <c r="U37" s="127">
        <v>88144</v>
      </c>
      <c r="V37" s="127">
        <v>92159</v>
      </c>
      <c r="W37" s="127">
        <v>95345</v>
      </c>
      <c r="X37" s="127">
        <v>100538</v>
      </c>
      <c r="Y37" s="127">
        <v>107436</v>
      </c>
      <c r="Z37" s="127"/>
      <c r="AA37" s="127" t="str">
        <f>TEXT(Y37,"###,###")</f>
        <v>107,436</v>
      </c>
      <c r="AB37" s="127"/>
      <c r="AC37" s="127">
        <f>Y37/X37-1</f>
        <v>6.8610873500567049E-2</v>
      </c>
      <c r="AD37" s="127"/>
      <c r="AE37" s="127">
        <f>Y37/T37-1</f>
        <v>0.25980300187617256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14028</v>
      </c>
      <c r="U38" s="127">
        <v>15315</v>
      </c>
      <c r="V38" s="127">
        <v>15192</v>
      </c>
      <c r="W38" s="127">
        <v>15772</v>
      </c>
      <c r="X38" s="127">
        <v>16752</v>
      </c>
      <c r="Y38" s="127">
        <v>19511</v>
      </c>
      <c r="Z38" s="127"/>
      <c r="AA38" s="127" t="str">
        <f>TEXT(Y38,"###,###")</f>
        <v>19,511</v>
      </c>
      <c r="AB38" s="127"/>
      <c r="AC38" s="127">
        <f>Y38/X38-1</f>
        <v>0.16469675262655215</v>
      </c>
      <c r="AD38" s="127"/>
      <c r="AE38" s="127">
        <f>Y38/T38-1</f>
        <v>0.39086113487311103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99308</v>
      </c>
      <c r="U40" s="127">
        <v>103459</v>
      </c>
      <c r="V40" s="127">
        <v>107351</v>
      </c>
      <c r="W40" s="127">
        <v>111117</v>
      </c>
      <c r="X40" s="127">
        <v>117290</v>
      </c>
      <c r="Y40" s="127">
        <v>126947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84.630593869882702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15.369406130117294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9</v>
      </c>
      <c r="Y44" s="129">
        <v>12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1106</v>
      </c>
      <c r="Y45" s="129">
        <v>1133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4171</v>
      </c>
      <c r="Y46" s="129">
        <v>4740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7751</v>
      </c>
      <c r="Y47" s="129">
        <v>9138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12415</v>
      </c>
      <c r="Y48" s="129">
        <v>13501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8.76'!S1&amp;" ("&amp;'Table 8.76'!Y2&amp;") *"</f>
        <v>Number of jobs by age and sex of job holders in Wyndham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15793</v>
      </c>
      <c r="Y49" s="129">
        <v>17548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13809</v>
      </c>
      <c r="Y50" s="129">
        <v>15963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10137</v>
      </c>
      <c r="Y51" s="129">
        <v>11209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8134</v>
      </c>
      <c r="Y52" s="129">
        <v>8907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6521</v>
      </c>
      <c r="Y53" s="129">
        <v>6872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4810</v>
      </c>
      <c r="Y54" s="129">
        <v>5217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3112</v>
      </c>
      <c r="Y55" s="129">
        <v>3333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1346</v>
      </c>
      <c r="Y56" s="129">
        <v>1470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365</v>
      </c>
      <c r="Y57" s="129">
        <v>458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74</v>
      </c>
      <c r="Y58" s="129">
        <v>101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48</v>
      </c>
      <c r="Y59" s="129">
        <v>45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22</v>
      </c>
      <c r="Y60" s="129">
        <v>31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89636</v>
      </c>
      <c r="Y61" s="129">
        <v>99679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25</v>
      </c>
      <c r="Y63" s="129">
        <v>24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8.76'!S1&amp;" ("&amp;'Table 8.76'!Y2&amp;") *"</f>
        <v>Number of employed persons per occupation of main job by sex in Wyndham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1309</v>
      </c>
      <c r="Y64" s="129">
        <v>1479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3999</v>
      </c>
      <c r="Y65" s="129">
        <v>4298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7039</v>
      </c>
      <c r="Y66" s="129">
        <v>7828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10627</v>
      </c>
      <c r="Y67" s="129">
        <v>11800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12830</v>
      </c>
      <c r="Y68" s="129">
        <v>14330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9725</v>
      </c>
      <c r="Y69" s="129">
        <v>11146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7875</v>
      </c>
      <c r="Y70" s="129">
        <v>8306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7066</v>
      </c>
      <c r="Y71" s="129">
        <v>7511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5596</v>
      </c>
      <c r="Y72" s="129">
        <v>5942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4112</v>
      </c>
      <c r="Y73" s="129">
        <v>4314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2276</v>
      </c>
      <c r="Y74" s="129">
        <v>2484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787</v>
      </c>
      <c r="Y75" s="129">
        <v>858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202</v>
      </c>
      <c r="Y76" s="129">
        <v>255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99</v>
      </c>
      <c r="Y77" s="129">
        <v>99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62</v>
      </c>
      <c r="Y78" s="129">
        <v>54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43</v>
      </c>
      <c r="Y79" s="129">
        <v>46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73661</v>
      </c>
      <c r="Y80" s="129">
        <v>80774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8.76'!S1</f>
        <v>Wyndham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7755</v>
      </c>
      <c r="Y83" s="129">
        <v>8448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9547</v>
      </c>
      <c r="Y84" s="129">
        <v>10763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8.76'!AA4</f>
        <v>180,453</v>
      </c>
      <c r="D85" s="99">
        <f>'Table 8.76'!AC4</f>
        <v>0.1050533380690517</v>
      </c>
      <c r="E85" s="100">
        <f>'Table 8.76'!AC4</f>
        <v>0.1050533380690517</v>
      </c>
      <c r="F85" s="99">
        <f>'Table 8.76'!AE4</f>
        <v>0.3147280609085279</v>
      </c>
      <c r="G85" s="100">
        <f>'Table 8.76'!AE4</f>
        <v>0.3147280609085279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9884</v>
      </c>
      <c r="Y85" s="129">
        <v>10595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8.76'!AA5</f>
        <v>99,679</v>
      </c>
      <c r="D86" s="99">
        <f>'Table 8.76'!AC5</f>
        <v>0.11204203668169033</v>
      </c>
      <c r="E86" s="100">
        <f>'Table 8.76'!AC5</f>
        <v>0.11204203668169033</v>
      </c>
      <c r="F86" s="99">
        <f>'Table 8.76'!AE5</f>
        <v>0.33381951506717344</v>
      </c>
      <c r="G86" s="100">
        <f>'Table 8.76'!AE5</f>
        <v>0.33381951506717344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3267</v>
      </c>
      <c r="Y86" s="129">
        <v>3555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8.76'!AA6</f>
        <v>80,774</v>
      </c>
      <c r="D87" s="99">
        <f>'Table 8.76'!AC6</f>
        <v>9.6563989085133306E-2</v>
      </c>
      <c r="E87" s="100">
        <f>'Table 8.76'!AC6</f>
        <v>9.6563989085133306E-2</v>
      </c>
      <c r="F87" s="99">
        <f>'Table 8.76'!AE6</f>
        <v>0.29190857764342715</v>
      </c>
      <c r="G87" s="100">
        <f>'Table 8.76'!AE6</f>
        <v>0.29190857764342715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4561</v>
      </c>
      <c r="Y87" s="129">
        <v>4876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8.76'!AA7</f>
        <v>126,947</v>
      </c>
      <c r="D88" s="99">
        <f>'Table 8.76'!AC7</f>
        <v>8.2334384858044229E-2</v>
      </c>
      <c r="E88" s="100">
        <f>'Table 8.76'!AC7</f>
        <v>8.2334384858044229E-2</v>
      </c>
      <c r="F88" s="99">
        <f>'Table 8.76'!AE7</f>
        <v>0.27831594634873325</v>
      </c>
      <c r="G88" s="100">
        <f>'Table 8.76'!AE7</f>
        <v>0.27831594634873325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3199</v>
      </c>
      <c r="Y88" s="129">
        <v>3517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8.76'!AA37</f>
        <v>107,436</v>
      </c>
      <c r="D89" s="99">
        <f>'Table 8.76'!AC37</f>
        <v>6.8610873500567049E-2</v>
      </c>
      <c r="E89" s="100">
        <f>'Table 8.76'!AC37</f>
        <v>6.8610873500567049E-2</v>
      </c>
      <c r="F89" s="99">
        <f>'Table 8.76'!AE37</f>
        <v>0.25980300187617256</v>
      </c>
      <c r="G89" s="100">
        <f>'Table 8.76'!AE37</f>
        <v>0.25980300187617256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7859</v>
      </c>
      <c r="Y89" s="129">
        <v>8465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8.76'!AA38</f>
        <v>19,511</v>
      </c>
      <c r="D90" s="99">
        <f>'Table 8.76'!AC38</f>
        <v>0.16469675262655215</v>
      </c>
      <c r="E90" s="100">
        <f>'Table 8.76'!AC38</f>
        <v>0.16469675262655215</v>
      </c>
      <c r="F90" s="99">
        <f>'Table 8.76'!AE38</f>
        <v>0.39086113487311103</v>
      </c>
      <c r="G90" s="100">
        <f>'Table 8.76'!AE38</f>
        <v>0.39086113487311103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6804</v>
      </c>
      <c r="Y90" s="129">
        <v>7516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8.76'!AA114</f>
        <v>9,919</v>
      </c>
      <c r="D91" s="99">
        <f>'Table 8.76'!AC114</f>
        <v>0.1661180343287092</v>
      </c>
      <c r="E91" s="100">
        <f>'Table 8.76'!AC114</f>
        <v>0.1661180343287092</v>
      </c>
      <c r="F91" s="99">
        <f>'Table 8.76'!AE114</f>
        <v>0.44276363636363647</v>
      </c>
      <c r="G91" s="100">
        <f>'Table 8.76'!AE114</f>
        <v>0.44276363636363647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63817</v>
      </c>
      <c r="Y91" s="129">
        <v>69311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8.76'!AA115</f>
        <v>9,592</v>
      </c>
      <c r="D92" s="99">
        <f>'Table 8.76'!AC115</f>
        <v>0.16351285783600189</v>
      </c>
      <c r="E92" s="100">
        <f>'Table 8.76'!AC115</f>
        <v>0.16351285783600189</v>
      </c>
      <c r="F92" s="99">
        <f>'Table 8.76'!AE115</f>
        <v>0.34097581434363211</v>
      </c>
      <c r="G92" s="100">
        <f>'Table 8.76'!AE115</f>
        <v>0.34097581434363211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8.76'!AA8</f>
        <v>$45,728</v>
      </c>
      <c r="D93" s="99">
        <f>'Table 8.76'!AC8</f>
        <v>-4.978131731836255E-3</v>
      </c>
      <c r="E93" s="100">
        <f>'Table 8.76'!AC8</f>
        <v>-4.978131731836255E-3</v>
      </c>
      <c r="F93" s="99">
        <f>'Table 8.76'!AE8</f>
        <v>8.8793066501583473E-2</v>
      </c>
      <c r="G93" s="100">
        <f>'Table 8.76'!AE8</f>
        <v>8.8793066501583473E-2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4887</v>
      </c>
      <c r="Y93" s="129">
        <v>5529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8.76'!AA9</f>
        <v>$7,032.9 mil</v>
      </c>
      <c r="D94" s="99">
        <f>'Table 8.76'!AC9</f>
        <v>9.633154105187347E-2</v>
      </c>
      <c r="E94" s="100">
        <f>'Table 8.76'!AC9</f>
        <v>9.633154105187347E-2</v>
      </c>
      <c r="F94" s="99">
        <f>'Table 8.76'!AE9</f>
        <v>0.41553943813363703</v>
      </c>
      <c r="G94" s="100">
        <f>'Table 8.76'!AE9</f>
        <v>0.41553943813363703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9691</v>
      </c>
      <c r="Y94" s="129">
        <v>10737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1785</v>
      </c>
      <c r="Y95" s="129">
        <v>1972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7043</v>
      </c>
      <c r="Y96" s="129">
        <v>8003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10483</v>
      </c>
      <c r="Y97" s="129">
        <v>11211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5299</v>
      </c>
      <c r="Y98" s="129">
        <v>5811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1283</v>
      </c>
      <c r="Y99" s="129">
        <v>1391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3404</v>
      </c>
      <c r="Y100" s="129">
        <v>3913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53472</v>
      </c>
      <c r="Y101" s="129">
        <v>57636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128135</v>
      </c>
      <c r="Y104" s="127">
        <v>146295</v>
      </c>
      <c r="Z104" s="127"/>
      <c r="AA104" s="127" t="str">
        <f>TEXT(Y104,"###,###")</f>
        <v>146,295</v>
      </c>
      <c r="AB104" s="127"/>
      <c r="AC104" s="127">
        <f>Y104/($Y$4)*100</f>
        <v>81.070971388671836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19984</v>
      </c>
      <c r="Y105" s="127">
        <v>19785</v>
      </c>
      <c r="Z105" s="127"/>
      <c r="AA105" s="127" t="str">
        <f>TEXT(Y105,"###,###")</f>
        <v>19,785</v>
      </c>
      <c r="AB105" s="127"/>
      <c r="AC105" s="127">
        <f>Y105/($Y$4)*100</f>
        <v>10.964073747734867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148119</v>
      </c>
      <c r="Y106" s="127">
        <v>166080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19169</v>
      </c>
      <c r="Y108" s="127">
        <v>22580</v>
      </c>
      <c r="Z108" s="127"/>
      <c r="AA108" s="127" t="str">
        <f>TEXT(Y108,"###,###")</f>
        <v>22,580</v>
      </c>
      <c r="AB108" s="127"/>
      <c r="AC108" s="127">
        <f>Y108/($Y$4)*100</f>
        <v>12.512953511440653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17721</v>
      </c>
      <c r="Y109" s="127">
        <v>20598</v>
      </c>
      <c r="Z109" s="127"/>
      <c r="AA109" s="127" t="str">
        <f>TEXT(Y109,"###,###")</f>
        <v>20,598</v>
      </c>
      <c r="AB109" s="127"/>
      <c r="AC109" s="127">
        <f t="shared" ref="AC109:AC111" si="3">Y109/($Y$4)*100</f>
        <v>11.414606573456801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36454</v>
      </c>
      <c r="Y110" s="127">
        <v>39668</v>
      </c>
      <c r="Z110" s="127"/>
      <c r="AA110" s="127" t="str">
        <f>TEXT(Y110,"###,###")</f>
        <v>39,668</v>
      </c>
      <c r="AB110" s="127"/>
      <c r="AC110" s="127">
        <f t="shared" si="3"/>
        <v>21.982455265359953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74775</v>
      </c>
      <c r="Y111" s="127">
        <v>83234</v>
      </c>
      <c r="Z111" s="127"/>
      <c r="AA111" s="127" t="str">
        <f>TEXT(Y111,"###,###")</f>
        <v>83,234</v>
      </c>
      <c r="AB111" s="127"/>
      <c r="AC111" s="127">
        <f t="shared" si="3"/>
        <v>46.125029786149305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163298</v>
      </c>
      <c r="Y112" s="127">
        <v>180453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6875</v>
      </c>
      <c r="U114" s="127">
        <v>7750</v>
      </c>
      <c r="V114" s="127">
        <v>7520</v>
      </c>
      <c r="W114" s="127">
        <v>7927</v>
      </c>
      <c r="X114" s="127">
        <v>8506</v>
      </c>
      <c r="Y114" s="127">
        <v>9919</v>
      </c>
      <c r="Z114" s="127"/>
      <c r="AA114" s="127" t="str">
        <f>TEXT(Y114,"###,###")</f>
        <v>9,919</v>
      </c>
      <c r="AB114" s="127"/>
      <c r="AC114" s="127">
        <f>Y114/X114-1</f>
        <v>0.1661180343287092</v>
      </c>
      <c r="AD114" s="127"/>
      <c r="AE114" s="127">
        <f>Y114/T114-1</f>
        <v>0.44276363636363647</v>
      </c>
      <c r="AF114" s="127"/>
    </row>
    <row r="115" spans="19:32" x14ac:dyDescent="0.25">
      <c r="S115" s="127" t="s">
        <v>104</v>
      </c>
      <c r="T115" s="127">
        <v>7153</v>
      </c>
      <c r="U115" s="127">
        <v>7565</v>
      </c>
      <c r="V115" s="127">
        <v>7670</v>
      </c>
      <c r="W115" s="127">
        <v>7848</v>
      </c>
      <c r="X115" s="127">
        <v>8244</v>
      </c>
      <c r="Y115" s="127">
        <v>9592</v>
      </c>
      <c r="Z115" s="127"/>
      <c r="AA115" s="127" t="str">
        <f>TEXT(Y115,"###,###")</f>
        <v>9,592</v>
      </c>
      <c r="AB115" s="127"/>
      <c r="AC115" s="127">
        <f>Y115/X115-1</f>
        <v>0.16351285783600189</v>
      </c>
      <c r="AD115" s="127"/>
      <c r="AE115" s="127">
        <f>Y115/T115-1</f>
        <v>0.34097581434363211</v>
      </c>
      <c r="AF115" s="127"/>
    </row>
    <row r="116" spans="19:32" x14ac:dyDescent="0.25">
      <c r="S116" s="127" t="s">
        <v>56</v>
      </c>
      <c r="T116" s="127">
        <v>14028</v>
      </c>
      <c r="U116" s="127">
        <v>15315</v>
      </c>
      <c r="V116" s="127">
        <v>15190</v>
      </c>
      <c r="W116" s="127">
        <v>15775</v>
      </c>
      <c r="X116" s="127">
        <v>16750</v>
      </c>
      <c r="Y116" s="127">
        <v>19511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36.950000000000003</v>
      </c>
      <c r="V118" s="127">
        <v>40.14</v>
      </c>
      <c r="W118" s="127">
        <v>38.299999999999997</v>
      </c>
      <c r="X118" s="127">
        <v>37.22</v>
      </c>
      <c r="Y118" s="127">
        <v>38.08</v>
      </c>
      <c r="Z118" s="127"/>
      <c r="AA118" s="127" t="str">
        <f>TEXT(Y118,"##.0")</f>
        <v>38.1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91874</v>
      </c>
      <c r="V120" s="127">
        <v>94910</v>
      </c>
      <c r="W120" s="127">
        <v>97559</v>
      </c>
      <c r="X120" s="127">
        <v>101867</v>
      </c>
      <c r="Y120" s="127">
        <v>109490</v>
      </c>
      <c r="Z120" s="127"/>
      <c r="AA120" s="127" t="str">
        <f>TEXT(Y120,"###,###")</f>
        <v>109,490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5865</v>
      </c>
      <c r="V121" s="127">
        <v>6402</v>
      </c>
      <c r="W121" s="127">
        <v>6910</v>
      </c>
      <c r="X121" s="127">
        <v>7467</v>
      </c>
      <c r="Y121" s="127">
        <v>8052</v>
      </c>
      <c r="Z121" s="127"/>
      <c r="AA121" s="127" t="str">
        <f t="shared" ref="AA121:AA128" si="4">TEXT(Y121,"###,###")</f>
        <v>8,052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5721</v>
      </c>
      <c r="V122" s="127">
        <v>6039</v>
      </c>
      <c r="W122" s="127">
        <v>6642</v>
      </c>
      <c r="X122" s="127">
        <v>7954</v>
      </c>
      <c r="Y122" s="127">
        <v>9405</v>
      </c>
      <c r="Z122" s="127"/>
      <c r="AA122" s="127" t="str">
        <f t="shared" si="4"/>
        <v>9,405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97595</v>
      </c>
      <c r="V124" s="127">
        <v>100949</v>
      </c>
      <c r="W124" s="127">
        <v>104201</v>
      </c>
      <c r="X124" s="127">
        <v>109821</v>
      </c>
      <c r="Y124" s="127">
        <v>118895</v>
      </c>
      <c r="Z124" s="127"/>
      <c r="AA124" s="127" t="str">
        <f t="shared" si="4"/>
        <v>118,895</v>
      </c>
      <c r="AB124" s="127"/>
      <c r="AC124" s="127">
        <f>Y124/$Y$7*100</f>
        <v>93.657195522540903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11586</v>
      </c>
      <c r="V125" s="127">
        <v>12441</v>
      </c>
      <c r="W125" s="127">
        <v>13552</v>
      </c>
      <c r="X125" s="127">
        <v>15421</v>
      </c>
      <c r="Y125" s="127">
        <v>17457</v>
      </c>
      <c r="Z125" s="127"/>
      <c r="AA125" s="127" t="str">
        <f t="shared" si="4"/>
        <v>17,457</v>
      </c>
      <c r="AB125" s="127"/>
      <c r="AC125" s="127">
        <f>Y125/$Y$7*100</f>
        <v>13.751408067933863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56480</v>
      </c>
      <c r="V127" s="127">
        <v>58364</v>
      </c>
      <c r="W127" s="127">
        <v>60437</v>
      </c>
      <c r="X127" s="127">
        <v>63817</v>
      </c>
      <c r="Y127" s="127">
        <v>69311</v>
      </c>
      <c r="Z127" s="127"/>
      <c r="AA127" s="127" t="str">
        <f t="shared" si="4"/>
        <v>69,311</v>
      </c>
      <c r="AB127" s="127"/>
      <c r="AC127" s="127">
        <f>Y127/$Y$7*100</f>
        <v>54.598375700095318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46979</v>
      </c>
      <c r="V128" s="127">
        <v>48987</v>
      </c>
      <c r="W128" s="127">
        <v>50680</v>
      </c>
      <c r="X128" s="127">
        <v>53472</v>
      </c>
      <c r="Y128" s="127">
        <v>57636</v>
      </c>
      <c r="Z128" s="127"/>
      <c r="AA128" s="127" t="str">
        <f t="shared" si="4"/>
        <v>57,636</v>
      </c>
      <c r="AB128" s="127"/>
      <c r="AC128" s="127">
        <f>Y128/$Y$7*100</f>
        <v>45.401624299904682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BA827E71-2AED-4C40-A929-F0697AD9FD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76A697F8-A529-49DA-9741-5455B88A63B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F1A7E9A2-38DA-4903-9172-5AF926431E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D5AEEDA3-A46D-4BCD-9E21-05C741734C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Yarra</v>
      </c>
      <c r="T1" s="127"/>
      <c r="U1" s="127"/>
      <c r="V1" s="127"/>
      <c r="W1" s="127"/>
      <c r="X1" s="127"/>
      <c r="Y1" s="127" t="str">
        <f>Y3</f>
        <v>8.77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187</v>
      </c>
      <c r="V3" s="127"/>
      <c r="W3" s="127"/>
      <c r="X3" s="127"/>
      <c r="Y3" s="127" t="s">
        <v>286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8.77'!$Y$3&amp;" "&amp;'Table 8.77'!$U$3&amp;", "&amp;'State data for spotlight'!$C$3&amp;", "&amp;'Table 8.77'!$Y$2</f>
        <v>Table 8.77 Yarra,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80451</v>
      </c>
      <c r="U4" s="129">
        <v>82951</v>
      </c>
      <c r="V4" s="129">
        <v>86054</v>
      </c>
      <c r="W4" s="129">
        <v>89129</v>
      </c>
      <c r="X4" s="129">
        <v>91932</v>
      </c>
      <c r="Y4" s="129">
        <v>97236</v>
      </c>
      <c r="Z4" s="127"/>
      <c r="AA4" s="127" t="str">
        <f>TEXT(Y4,"###,###")</f>
        <v>97,236</v>
      </c>
      <c r="AB4" s="127"/>
      <c r="AC4" s="127">
        <f t="shared" ref="AC4:AC9" si="0">Y4/X4-1</f>
        <v>5.7694817908889195E-2</v>
      </c>
      <c r="AD4" s="127"/>
      <c r="AE4" s="127">
        <f>Y4/T4-1</f>
        <v>0.20863631278666528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39674</v>
      </c>
      <c r="U5" s="129">
        <v>40643</v>
      </c>
      <c r="V5" s="129">
        <v>42359</v>
      </c>
      <c r="W5" s="129">
        <v>43618</v>
      </c>
      <c r="X5" s="129">
        <v>45075</v>
      </c>
      <c r="Y5" s="129">
        <v>47772</v>
      </c>
      <c r="Z5" s="127"/>
      <c r="AA5" s="127" t="str">
        <f>TEXT(Y5,"###,###")</f>
        <v>47,772</v>
      </c>
      <c r="AB5" s="127"/>
      <c r="AC5" s="127">
        <f t="shared" si="0"/>
        <v>5.9833610648918567E-2</v>
      </c>
      <c r="AD5" s="127"/>
      <c r="AE5" s="127">
        <f t="shared" ref="AE5:AE9" si="1">Y5/T5-1</f>
        <v>0.20411352523062964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40777</v>
      </c>
      <c r="U6" s="129">
        <v>42308</v>
      </c>
      <c r="V6" s="129">
        <v>43695</v>
      </c>
      <c r="W6" s="129">
        <v>45511</v>
      </c>
      <c r="X6" s="129">
        <v>46857</v>
      </c>
      <c r="Y6" s="129">
        <v>49464</v>
      </c>
      <c r="Z6" s="127"/>
      <c r="AA6" s="127" t="str">
        <f>TEXT(Y6,"###,###")</f>
        <v>49,464</v>
      </c>
      <c r="AB6" s="127"/>
      <c r="AC6" s="127">
        <f t="shared" si="0"/>
        <v>5.5637364748063245E-2</v>
      </c>
      <c r="AD6" s="127"/>
      <c r="AE6" s="127">
        <f t="shared" si="1"/>
        <v>0.2130367609191457</v>
      </c>
      <c r="AF6" s="127"/>
    </row>
    <row r="7" spans="1:32" ht="16.5" customHeight="1" thickBot="1" x14ac:dyDescent="0.3">
      <c r="A7" s="46" t="str">
        <f>"QUICK STATS for "&amp;'Table 8.77'!Y2&amp;"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54187</v>
      </c>
      <c r="U7" s="129">
        <v>55627</v>
      </c>
      <c r="V7" s="129">
        <v>57532</v>
      </c>
      <c r="W7" s="129">
        <v>58945</v>
      </c>
      <c r="X7" s="129">
        <v>60805</v>
      </c>
      <c r="Y7" s="129">
        <v>63144</v>
      </c>
      <c r="Z7" s="127"/>
      <c r="AA7" s="127" t="str">
        <f>TEXT(Y7,"###,###")</f>
        <v>63,144</v>
      </c>
      <c r="AB7" s="127"/>
      <c r="AC7" s="127">
        <f t="shared" si="0"/>
        <v>3.8467231313214389E-2</v>
      </c>
      <c r="AD7" s="127"/>
      <c r="AE7" s="127">
        <f t="shared" si="1"/>
        <v>0.16529794969273071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97,236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8.77'!AA7</f>
        <v>63,144</v>
      </c>
      <c r="P8" s="51"/>
      <c r="S8" s="127" t="s">
        <v>96</v>
      </c>
      <c r="T8" s="127">
        <v>44121.51</v>
      </c>
      <c r="U8" s="127">
        <v>44520</v>
      </c>
      <c r="V8" s="127">
        <v>45448</v>
      </c>
      <c r="W8" s="127">
        <v>47202</v>
      </c>
      <c r="X8" s="127">
        <v>49423.15</v>
      </c>
      <c r="Y8" s="127">
        <v>50274.74</v>
      </c>
      <c r="Z8" s="127"/>
      <c r="AA8" s="127" t="str">
        <f>TEXT(Y8,"$###,###")</f>
        <v>$50,275</v>
      </c>
      <c r="AB8" s="127"/>
      <c r="AC8" s="127">
        <f t="shared" si="0"/>
        <v>1.7230589308856237E-2</v>
      </c>
      <c r="AD8" s="127"/>
      <c r="AE8" s="127">
        <f t="shared" si="1"/>
        <v>0.13946100212798695</v>
      </c>
      <c r="AF8" s="127"/>
    </row>
    <row r="9" spans="1:32" x14ac:dyDescent="0.25">
      <c r="A9" s="55" t="s">
        <v>17</v>
      </c>
      <c r="B9" s="56"/>
      <c r="C9" s="57"/>
      <c r="D9" s="58">
        <f>'Table 8.77'!AC104</f>
        <v>75.374346949689425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50.071265678449265</v>
      </c>
      <c r="P9" s="59" t="s">
        <v>97</v>
      </c>
      <c r="S9" s="127" t="s">
        <v>9</v>
      </c>
      <c r="T9" s="127">
        <v>3442211427</v>
      </c>
      <c r="U9" s="127">
        <v>3605470666</v>
      </c>
      <c r="V9" s="127">
        <v>3839456009</v>
      </c>
      <c r="W9" s="127">
        <v>4064852033</v>
      </c>
      <c r="X9" s="127">
        <v>4341968165</v>
      </c>
      <c r="Y9" s="127">
        <v>4671072502</v>
      </c>
      <c r="Z9" s="127"/>
      <c r="AA9" s="127" t="str">
        <f>TEXT(Y9/1000000,"$#,###.0")&amp;" mil"</f>
        <v>$4,671.1 mil</v>
      </c>
      <c r="AB9" s="127"/>
      <c r="AC9" s="127">
        <f t="shared" si="0"/>
        <v>7.5796119292827591E-2</v>
      </c>
      <c r="AD9" s="127"/>
      <c r="AE9" s="127">
        <f t="shared" si="1"/>
        <v>0.35699755841871483</v>
      </c>
      <c r="AF9" s="127"/>
    </row>
    <row r="10" spans="1:32" x14ac:dyDescent="0.25">
      <c r="A10" s="55" t="s">
        <v>20</v>
      </c>
      <c r="B10" s="56"/>
      <c r="C10" s="57"/>
      <c r="D10" s="58">
        <f>'Table 8.77'!AC105</f>
        <v>18.009790612530338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49.928734321550735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94.408019764348154</v>
      </c>
      <c r="P11" s="59" t="s">
        <v>97</v>
      </c>
      <c r="S11" s="127" t="s">
        <v>32</v>
      </c>
      <c r="T11" s="129">
        <v>71811</v>
      </c>
      <c r="U11" s="129">
        <v>74192</v>
      </c>
      <c r="V11" s="129">
        <v>77141</v>
      </c>
      <c r="W11" s="129">
        <v>80258</v>
      </c>
      <c r="X11" s="129">
        <v>82652</v>
      </c>
      <c r="Y11" s="129">
        <v>87504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8.77'!AC108</f>
        <v>13.87860463202929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15.41239072595971</v>
      </c>
      <c r="P12" s="59" t="s">
        <v>97</v>
      </c>
      <c r="S12" s="127" t="s">
        <v>33</v>
      </c>
      <c r="T12" s="129">
        <v>8639</v>
      </c>
      <c r="U12" s="129">
        <v>8761</v>
      </c>
      <c r="V12" s="129">
        <v>8911</v>
      </c>
      <c r="W12" s="129">
        <v>8868</v>
      </c>
      <c r="X12" s="129">
        <v>9280</v>
      </c>
      <c r="Y12" s="129">
        <v>9732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8.77'!AC109</f>
        <v>13.434324735694601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8.77'!AA118</f>
        <v>37.2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8.77'!AC110</f>
        <v>23.736064831955243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18.568668440390219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8.77'!AC111</f>
        <v>42.33514336254062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81.431331559609774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975</v>
      </c>
      <c r="Z15" s="127"/>
      <c r="AA15" s="130">
        <f t="shared" ref="AA15:AA34" si="2">IF(Y15="np",0,Y15/$Y$34)</f>
        <v>1.0027150438109343E-2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181</v>
      </c>
      <c r="Z16" s="127"/>
      <c r="AA16" s="130">
        <f t="shared" si="2"/>
        <v>1.8614504915874779E-3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3096</v>
      </c>
      <c r="Z17" s="127"/>
      <c r="AA17" s="130">
        <f t="shared" si="2"/>
        <v>3.1840059237319508E-2</v>
      </c>
      <c r="AB17" s="127"/>
      <c r="AC17" s="127"/>
      <c r="AD17" s="127"/>
      <c r="AE17" s="127"/>
      <c r="AF17" s="127"/>
    </row>
    <row r="18" spans="1:32" x14ac:dyDescent="0.25">
      <c r="A18" s="85" t="str">
        <f>'Table 8.77'!$S$1&amp;" ("&amp;'Table 8.77'!$T$2&amp;" to "&amp;'Table 8.77'!$Y$2&amp;")"</f>
        <v>Yarra (2011-12 to 2016-17)</v>
      </c>
      <c r="B18" s="85"/>
      <c r="C18" s="85"/>
      <c r="D18" s="85"/>
      <c r="E18" s="85"/>
      <c r="F18" s="85"/>
      <c r="G18" s="85" t="str">
        <f>'Table 8.77'!$S$1&amp;" ("&amp;'Table 8.77'!$T$2&amp;" to "&amp;'Table 8.77'!$Y$2&amp;")"</f>
        <v>Yarra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540</v>
      </c>
      <c r="Z18" s="127"/>
      <c r="AA18" s="130">
        <f t="shared" si="2"/>
        <v>5.5534987041836355E-3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2870</v>
      </c>
      <c r="Z19" s="127"/>
      <c r="AA19" s="130">
        <f t="shared" si="2"/>
        <v>2.9515817187050063E-2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3264</v>
      </c>
      <c r="Z20" s="127"/>
      <c r="AA20" s="130">
        <f t="shared" si="2"/>
        <v>3.3567814389732199E-2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6327</v>
      </c>
      <c r="Z21" s="127"/>
      <c r="AA21" s="130">
        <f t="shared" si="2"/>
        <v>6.5068493150684928E-2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9046</v>
      </c>
      <c r="Z22" s="127"/>
      <c r="AA22" s="130">
        <f t="shared" si="2"/>
        <v>9.303138755193549E-2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1536</v>
      </c>
      <c r="Z23" s="127"/>
      <c r="AA23" s="130">
        <f t="shared" si="2"/>
        <v>1.5796618536344564E-2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3913</v>
      </c>
      <c r="Z24" s="127"/>
      <c r="AA24" s="130">
        <f t="shared" si="2"/>
        <v>4.0242297091612159E-2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4385</v>
      </c>
      <c r="Z25" s="127"/>
      <c r="AA25" s="130">
        <f t="shared" si="2"/>
        <v>4.5096466329343041E-2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1585</v>
      </c>
      <c r="Z26" s="127"/>
      <c r="AA26" s="130">
        <f t="shared" si="2"/>
        <v>1.6300547122464929E-2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13899</v>
      </c>
      <c r="Z27" s="127"/>
      <c r="AA27" s="130">
        <f t="shared" si="2"/>
        <v>0.14294088609157102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9371</v>
      </c>
      <c r="Z28" s="127"/>
      <c r="AA28" s="130">
        <f t="shared" si="2"/>
        <v>9.6373771031305275E-2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4469</v>
      </c>
      <c r="Z29" s="127"/>
      <c r="AA29" s="130">
        <f t="shared" si="2"/>
        <v>4.5960343905549386E-2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9119</v>
      </c>
      <c r="Z30" s="127"/>
      <c r="AA30" s="130">
        <f t="shared" si="2"/>
        <v>9.3782138302686252E-2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8.77'!Y2&amp;")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10118</v>
      </c>
      <c r="Z31" s="127"/>
      <c r="AA31" s="130">
        <f t="shared" si="2"/>
        <v>0.10405611090542598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3066</v>
      </c>
      <c r="Z32" s="127"/>
      <c r="AA32" s="130">
        <f t="shared" si="2"/>
        <v>3.1531531531531529E-2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2646</v>
      </c>
      <c r="Z33" s="127"/>
      <c r="AA33" s="130">
        <f t="shared" si="2"/>
        <v>2.7212143650499815E-2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97236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44951</v>
      </c>
      <c r="U37" s="127">
        <v>45804</v>
      </c>
      <c r="V37" s="127">
        <v>47306</v>
      </c>
      <c r="W37" s="127">
        <v>48353</v>
      </c>
      <c r="X37" s="127">
        <v>50061</v>
      </c>
      <c r="Y37" s="127">
        <v>51419</v>
      </c>
      <c r="Z37" s="127"/>
      <c r="AA37" s="127" t="str">
        <f>TEXT(Y37,"###,###")</f>
        <v>51,419</v>
      </c>
      <c r="AB37" s="127"/>
      <c r="AC37" s="127">
        <f>Y37/X37-1</f>
        <v>2.7126905175685723E-2</v>
      </c>
      <c r="AD37" s="127"/>
      <c r="AE37" s="127">
        <f>Y37/T37-1</f>
        <v>0.14389001357033204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9239</v>
      </c>
      <c r="U38" s="127">
        <v>9820</v>
      </c>
      <c r="V38" s="127">
        <v>10226</v>
      </c>
      <c r="W38" s="127">
        <v>10592</v>
      </c>
      <c r="X38" s="127">
        <v>10744</v>
      </c>
      <c r="Y38" s="127">
        <v>11725</v>
      </c>
      <c r="Z38" s="127"/>
      <c r="AA38" s="127" t="str">
        <f>TEXT(Y38,"###,###")</f>
        <v>11,725</v>
      </c>
      <c r="AB38" s="127"/>
      <c r="AC38" s="127">
        <f>Y38/X38-1</f>
        <v>9.1306775874906876E-2</v>
      </c>
      <c r="AD38" s="127"/>
      <c r="AE38" s="127">
        <f>Y38/T38-1</f>
        <v>0.26907673990691627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54190</v>
      </c>
      <c r="U40" s="127">
        <v>55624</v>
      </c>
      <c r="V40" s="127">
        <v>57532</v>
      </c>
      <c r="W40" s="127">
        <v>58945</v>
      </c>
      <c r="X40" s="127">
        <v>60805</v>
      </c>
      <c r="Y40" s="127">
        <v>63144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81.431331559609774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18.568668440390219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2</v>
      </c>
      <c r="Y44" s="129">
        <v>7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155</v>
      </c>
      <c r="Y45" s="129">
        <v>168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946</v>
      </c>
      <c r="Y46" s="129">
        <v>979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4056</v>
      </c>
      <c r="Y47" s="129">
        <v>4452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10462</v>
      </c>
      <c r="Y48" s="129">
        <v>11237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8.77'!S1&amp;" ("&amp;'Table 8.77'!Y2&amp;") *"</f>
        <v>Number of jobs by age and sex of job holders in Yarra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9165</v>
      </c>
      <c r="Y49" s="129">
        <v>9565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5791</v>
      </c>
      <c r="Y50" s="129">
        <v>6277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3928</v>
      </c>
      <c r="Y51" s="129">
        <v>3985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3032</v>
      </c>
      <c r="Y52" s="129">
        <v>3152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2573</v>
      </c>
      <c r="Y53" s="129">
        <v>2667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1991</v>
      </c>
      <c r="Y54" s="129">
        <v>2175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1452</v>
      </c>
      <c r="Y55" s="129">
        <v>1458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957</v>
      </c>
      <c r="Y56" s="129">
        <v>980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376</v>
      </c>
      <c r="Y57" s="129">
        <v>473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115</v>
      </c>
      <c r="Y58" s="129">
        <v>113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43</v>
      </c>
      <c r="Y59" s="129">
        <v>58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21</v>
      </c>
      <c r="Y60" s="129">
        <v>27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45075</v>
      </c>
      <c r="Y61" s="129">
        <v>47772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11</v>
      </c>
      <c r="Y63" s="129">
        <v>13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8.77'!S1&amp;" ("&amp;'Table 8.77'!Y2&amp;") *"</f>
        <v>Number of employed persons per occupation of main job by sex in Yarra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238</v>
      </c>
      <c r="Y64" s="129">
        <v>269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1300</v>
      </c>
      <c r="Y65" s="129">
        <v>1341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5202</v>
      </c>
      <c r="Y66" s="129">
        <v>5491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11932</v>
      </c>
      <c r="Y67" s="129">
        <v>12598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9351</v>
      </c>
      <c r="Y68" s="129">
        <v>9960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5227</v>
      </c>
      <c r="Y69" s="129">
        <v>5510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3520</v>
      </c>
      <c r="Y70" s="129">
        <v>3665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2880</v>
      </c>
      <c r="Y71" s="129">
        <v>3058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2362</v>
      </c>
      <c r="Y72" s="129">
        <v>2489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2099</v>
      </c>
      <c r="Y73" s="129">
        <v>2108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1500</v>
      </c>
      <c r="Y74" s="129">
        <v>1665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835</v>
      </c>
      <c r="Y75" s="129">
        <v>815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268</v>
      </c>
      <c r="Y76" s="129">
        <v>328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73</v>
      </c>
      <c r="Y77" s="129">
        <v>98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25</v>
      </c>
      <c r="Y78" s="129">
        <v>25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31</v>
      </c>
      <c r="Y79" s="129">
        <v>31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46857</v>
      </c>
      <c r="Y80" s="129">
        <v>49464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8.77'!S1</f>
        <v>Yarra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4501</v>
      </c>
      <c r="Y83" s="129">
        <v>4688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9096</v>
      </c>
      <c r="Y84" s="129">
        <v>9790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8.77'!AA4</f>
        <v>97,236</v>
      </c>
      <c r="D85" s="99">
        <f>'Table 8.77'!AC4</f>
        <v>5.7694817908889195E-2</v>
      </c>
      <c r="E85" s="100">
        <f>'Table 8.77'!AC4</f>
        <v>5.7694817908889195E-2</v>
      </c>
      <c r="F85" s="99">
        <f>'Table 8.77'!AE4</f>
        <v>0.20863631278666528</v>
      </c>
      <c r="G85" s="100">
        <f>'Table 8.77'!AE4</f>
        <v>0.20863631278666528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2438</v>
      </c>
      <c r="Y85" s="129">
        <v>2547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8.77'!AA5</f>
        <v>47,772</v>
      </c>
      <c r="D86" s="99">
        <f>'Table 8.77'!AC5</f>
        <v>5.9833610648918567E-2</v>
      </c>
      <c r="E86" s="100">
        <f>'Table 8.77'!AC5</f>
        <v>5.9833610648918567E-2</v>
      </c>
      <c r="F86" s="99">
        <f>'Table 8.77'!AE5</f>
        <v>0.20411352523062964</v>
      </c>
      <c r="G86" s="100">
        <f>'Table 8.77'!AE5</f>
        <v>0.20411352523062964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1949</v>
      </c>
      <c r="Y86" s="129">
        <v>2074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8.77'!AA6</f>
        <v>49,464</v>
      </c>
      <c r="D87" s="99">
        <f>'Table 8.77'!AC6</f>
        <v>5.5637364748063245E-2</v>
      </c>
      <c r="E87" s="100">
        <f>'Table 8.77'!AC6</f>
        <v>5.5637364748063245E-2</v>
      </c>
      <c r="F87" s="99">
        <f>'Table 8.77'!AE6</f>
        <v>0.2130367609191457</v>
      </c>
      <c r="G87" s="100">
        <f>'Table 8.77'!AE6</f>
        <v>0.2130367609191457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1996</v>
      </c>
      <c r="Y87" s="129">
        <v>2233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8.77'!AA7</f>
        <v>63,144</v>
      </c>
      <c r="D88" s="99">
        <f>'Table 8.77'!AC7</f>
        <v>3.8467231313214389E-2</v>
      </c>
      <c r="E88" s="100">
        <f>'Table 8.77'!AC7</f>
        <v>3.8467231313214389E-2</v>
      </c>
      <c r="F88" s="99">
        <f>'Table 8.77'!AE7</f>
        <v>0.16529794969273071</v>
      </c>
      <c r="G88" s="100">
        <f>'Table 8.77'!AE7</f>
        <v>0.16529794969273071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1511</v>
      </c>
      <c r="Y88" s="129">
        <v>1509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8.77'!AA37</f>
        <v>51,419</v>
      </c>
      <c r="D89" s="99">
        <f>'Table 8.77'!AC37</f>
        <v>2.7126905175685723E-2</v>
      </c>
      <c r="E89" s="100">
        <f>'Table 8.77'!AC37</f>
        <v>2.7126905175685723E-2</v>
      </c>
      <c r="F89" s="99">
        <f>'Table 8.77'!AE37</f>
        <v>0.14389001357033204</v>
      </c>
      <c r="G89" s="100">
        <f>'Table 8.77'!AE37</f>
        <v>0.14389001357033204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637</v>
      </c>
      <c r="Y89" s="129">
        <v>648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8.77'!AA38</f>
        <v>11,725</v>
      </c>
      <c r="D90" s="99">
        <f>'Table 8.77'!AC38</f>
        <v>9.1306775874906876E-2</v>
      </c>
      <c r="E90" s="100">
        <f>'Table 8.77'!AC38</f>
        <v>9.1306775874906876E-2</v>
      </c>
      <c r="F90" s="99">
        <f>'Table 8.77'!AE38</f>
        <v>0.26907673990691627</v>
      </c>
      <c r="G90" s="100">
        <f>'Table 8.77'!AE38</f>
        <v>0.26907673990691627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1547</v>
      </c>
      <c r="Y90" s="129">
        <v>1638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8.77'!AA114</f>
        <v>5,316</v>
      </c>
      <c r="D91" s="99">
        <f>'Table 8.77'!AC114</f>
        <v>8.8897992625972977E-2</v>
      </c>
      <c r="E91" s="100">
        <f>'Table 8.77'!AC114</f>
        <v>8.8897992625972977E-2</v>
      </c>
      <c r="F91" s="99">
        <f>'Table 8.77'!AE114</f>
        <v>0.28779069767441867</v>
      </c>
      <c r="G91" s="100">
        <f>'Table 8.77'!AE114</f>
        <v>0.28779069767441867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30384</v>
      </c>
      <c r="Y91" s="129">
        <v>31617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8.77'!AA115</f>
        <v>6,409</v>
      </c>
      <c r="D92" s="99">
        <f>'Table 8.77'!AC115</f>
        <v>9.4246201126856777E-2</v>
      </c>
      <c r="E92" s="100">
        <f>'Table 8.77'!AC115</f>
        <v>9.4246201126856777E-2</v>
      </c>
      <c r="F92" s="99">
        <f>'Table 8.77'!AE115</f>
        <v>0.25494419424319559</v>
      </c>
      <c r="G92" s="100">
        <f>'Table 8.77'!AE115</f>
        <v>0.25494419424319559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8.77'!AA8</f>
        <v>$50,275</v>
      </c>
      <c r="D93" s="99">
        <f>'Table 8.77'!AC8</f>
        <v>1.7230589308856237E-2</v>
      </c>
      <c r="E93" s="100">
        <f>'Table 8.77'!AC8</f>
        <v>1.7230589308856237E-2</v>
      </c>
      <c r="F93" s="99">
        <f>'Table 8.77'!AE8</f>
        <v>0.13946100212798695</v>
      </c>
      <c r="G93" s="100">
        <f>'Table 8.77'!AE8</f>
        <v>0.13946100212798695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3635</v>
      </c>
      <c r="Y93" s="129">
        <v>3997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8.77'!AA9</f>
        <v>$4,671.1 mil</v>
      </c>
      <c r="D94" s="99">
        <f>'Table 8.77'!AC9</f>
        <v>7.5796119292827591E-2</v>
      </c>
      <c r="E94" s="100">
        <f>'Table 8.77'!AC9</f>
        <v>7.5796119292827591E-2</v>
      </c>
      <c r="F94" s="99">
        <f>'Table 8.77'!AE9</f>
        <v>0.35699755841871483</v>
      </c>
      <c r="G94" s="100">
        <f>'Table 8.77'!AE9</f>
        <v>0.35699755841871483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10203</v>
      </c>
      <c r="Y94" s="129">
        <v>10824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770</v>
      </c>
      <c r="Y95" s="129">
        <v>829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2685</v>
      </c>
      <c r="Y96" s="129">
        <v>2789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4007</v>
      </c>
      <c r="Y97" s="129">
        <v>4373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2038</v>
      </c>
      <c r="Y98" s="129">
        <v>2109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97</v>
      </c>
      <c r="Y99" s="129">
        <v>118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706</v>
      </c>
      <c r="Y100" s="129">
        <v>760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30421</v>
      </c>
      <c r="Y101" s="129">
        <v>31527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67006</v>
      </c>
      <c r="Y104" s="127">
        <v>73291</v>
      </c>
      <c r="Z104" s="127"/>
      <c r="AA104" s="127" t="str">
        <f>TEXT(Y104,"###,###")</f>
        <v>73,291</v>
      </c>
      <c r="AB104" s="127"/>
      <c r="AC104" s="127">
        <f>Y104/($Y$4)*100</f>
        <v>75.374346949689425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17284</v>
      </c>
      <c r="Y105" s="127">
        <v>17512</v>
      </c>
      <c r="Z105" s="127"/>
      <c r="AA105" s="127" t="str">
        <f>TEXT(Y105,"###,###")</f>
        <v>17,512</v>
      </c>
      <c r="AB105" s="127"/>
      <c r="AC105" s="127">
        <f>Y105/($Y$4)*100</f>
        <v>18.009790612530338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84290</v>
      </c>
      <c r="Y106" s="127">
        <v>90803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12327</v>
      </c>
      <c r="Y108" s="127">
        <v>13495</v>
      </c>
      <c r="Z108" s="127"/>
      <c r="AA108" s="127" t="str">
        <f>TEXT(Y108,"###,###")</f>
        <v>13,495</v>
      </c>
      <c r="AB108" s="127"/>
      <c r="AC108" s="127">
        <f>Y108/($Y$4)*100</f>
        <v>13.87860463202929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12256</v>
      </c>
      <c r="Y109" s="127">
        <v>13063</v>
      </c>
      <c r="Z109" s="127"/>
      <c r="AA109" s="127" t="str">
        <f>TEXT(Y109,"###,###")</f>
        <v>13,063</v>
      </c>
      <c r="AB109" s="127"/>
      <c r="AC109" s="127">
        <f t="shared" ref="AC109:AC111" si="3">Y109/($Y$4)*100</f>
        <v>13.434324735694601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21400</v>
      </c>
      <c r="Y110" s="127">
        <v>23080</v>
      </c>
      <c r="Z110" s="127"/>
      <c r="AA110" s="127" t="str">
        <f>TEXT(Y110,"###,###")</f>
        <v>23,080</v>
      </c>
      <c r="AB110" s="127"/>
      <c r="AC110" s="127">
        <f t="shared" si="3"/>
        <v>23.736064831955243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38307</v>
      </c>
      <c r="Y111" s="127">
        <v>41165</v>
      </c>
      <c r="Z111" s="127"/>
      <c r="AA111" s="127" t="str">
        <f>TEXT(Y111,"###,###")</f>
        <v>41,165</v>
      </c>
      <c r="AB111" s="127"/>
      <c r="AC111" s="127">
        <f t="shared" si="3"/>
        <v>42.33514336254062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91932</v>
      </c>
      <c r="Y112" s="127">
        <v>97236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4128</v>
      </c>
      <c r="U114" s="127">
        <v>4386</v>
      </c>
      <c r="V114" s="127">
        <v>4595</v>
      </c>
      <c r="W114" s="127">
        <v>4787</v>
      </c>
      <c r="X114" s="127">
        <v>4882</v>
      </c>
      <c r="Y114" s="127">
        <v>5316</v>
      </c>
      <c r="Z114" s="127"/>
      <c r="AA114" s="127" t="str">
        <f>TEXT(Y114,"###,###")</f>
        <v>5,316</v>
      </c>
      <c r="AB114" s="127"/>
      <c r="AC114" s="127">
        <f>Y114/X114-1</f>
        <v>8.8897992625972977E-2</v>
      </c>
      <c r="AD114" s="127"/>
      <c r="AE114" s="127">
        <f>Y114/T114-1</f>
        <v>0.28779069767441867</v>
      </c>
      <c r="AF114" s="127"/>
    </row>
    <row r="115" spans="19:32" x14ac:dyDescent="0.25">
      <c r="S115" s="127" t="s">
        <v>104</v>
      </c>
      <c r="T115" s="127">
        <v>5107</v>
      </c>
      <c r="U115" s="127">
        <v>5433</v>
      </c>
      <c r="V115" s="127">
        <v>5635</v>
      </c>
      <c r="W115" s="127">
        <v>5802</v>
      </c>
      <c r="X115" s="127">
        <v>5857</v>
      </c>
      <c r="Y115" s="127">
        <v>6409</v>
      </c>
      <c r="Z115" s="127"/>
      <c r="AA115" s="127" t="str">
        <f>TEXT(Y115,"###,###")</f>
        <v>6,409</v>
      </c>
      <c r="AB115" s="127"/>
      <c r="AC115" s="127">
        <f>Y115/X115-1</f>
        <v>9.4246201126856777E-2</v>
      </c>
      <c r="AD115" s="127"/>
      <c r="AE115" s="127">
        <f>Y115/T115-1</f>
        <v>0.25494419424319559</v>
      </c>
      <c r="AF115" s="127"/>
    </row>
    <row r="116" spans="19:32" x14ac:dyDescent="0.25">
      <c r="S116" s="127" t="s">
        <v>56</v>
      </c>
      <c r="T116" s="127">
        <v>9235</v>
      </c>
      <c r="U116" s="127">
        <v>9819</v>
      </c>
      <c r="V116" s="127">
        <v>10230</v>
      </c>
      <c r="W116" s="127">
        <v>10589</v>
      </c>
      <c r="X116" s="127">
        <v>10739</v>
      </c>
      <c r="Y116" s="127">
        <v>11725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36.04</v>
      </c>
      <c r="V118" s="127">
        <v>34.049999999999997</v>
      </c>
      <c r="W118" s="127">
        <v>35.130000000000003</v>
      </c>
      <c r="X118" s="127">
        <v>40.119999999999997</v>
      </c>
      <c r="Y118" s="127">
        <v>37.159999999999997</v>
      </c>
      <c r="Z118" s="127"/>
      <c r="AA118" s="127" t="str">
        <f>TEXT(Y118,"##.0")</f>
        <v>37.2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46871</v>
      </c>
      <c r="V120" s="127">
        <v>48619</v>
      </c>
      <c r="W120" s="127">
        <v>50074</v>
      </c>
      <c r="X120" s="127">
        <v>51525</v>
      </c>
      <c r="Y120" s="127">
        <v>53412</v>
      </c>
      <c r="Z120" s="127"/>
      <c r="AA120" s="127" t="str">
        <f>TEXT(Y120,"###,###")</f>
        <v>53,412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3509</v>
      </c>
      <c r="V121" s="127">
        <v>3598</v>
      </c>
      <c r="W121" s="127">
        <v>3452</v>
      </c>
      <c r="X121" s="127">
        <v>3464</v>
      </c>
      <c r="Y121" s="127">
        <v>3531</v>
      </c>
      <c r="Z121" s="127"/>
      <c r="AA121" s="127" t="str">
        <f t="shared" ref="AA121:AA128" si="4">TEXT(Y121,"###,###")</f>
        <v>3,531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5247</v>
      </c>
      <c r="V122" s="127">
        <v>5314</v>
      </c>
      <c r="W122" s="127">
        <v>5419</v>
      </c>
      <c r="X122" s="127">
        <v>5820</v>
      </c>
      <c r="Y122" s="127">
        <v>6201</v>
      </c>
      <c r="Z122" s="127"/>
      <c r="AA122" s="127" t="str">
        <f t="shared" si="4"/>
        <v>6,201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52118</v>
      </c>
      <c r="V124" s="127">
        <v>53933</v>
      </c>
      <c r="W124" s="127">
        <v>55493</v>
      </c>
      <c r="X124" s="127">
        <v>57345</v>
      </c>
      <c r="Y124" s="127">
        <v>59613</v>
      </c>
      <c r="Z124" s="127"/>
      <c r="AA124" s="127" t="str">
        <f t="shared" si="4"/>
        <v>59,613</v>
      </c>
      <c r="AB124" s="127"/>
      <c r="AC124" s="127">
        <f>Y124/$Y$7*100</f>
        <v>94.408019764348154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8756</v>
      </c>
      <c r="V125" s="127">
        <v>8912</v>
      </c>
      <c r="W125" s="127">
        <v>8871</v>
      </c>
      <c r="X125" s="127">
        <v>9284</v>
      </c>
      <c r="Y125" s="127">
        <v>9732</v>
      </c>
      <c r="Z125" s="127"/>
      <c r="AA125" s="127" t="str">
        <f t="shared" si="4"/>
        <v>9,732</v>
      </c>
      <c r="AB125" s="127"/>
      <c r="AC125" s="127">
        <f>Y125/$Y$7*100</f>
        <v>15.41239072595971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27906</v>
      </c>
      <c r="V127" s="127">
        <v>28858</v>
      </c>
      <c r="W127" s="127">
        <v>29495</v>
      </c>
      <c r="X127" s="127">
        <v>30384</v>
      </c>
      <c r="Y127" s="127">
        <v>31617</v>
      </c>
      <c r="Z127" s="127"/>
      <c r="AA127" s="127" t="str">
        <f t="shared" si="4"/>
        <v>31,617</v>
      </c>
      <c r="AB127" s="127"/>
      <c r="AC127" s="127">
        <f>Y127/$Y$7*100</f>
        <v>50.071265678449265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27721</v>
      </c>
      <c r="V128" s="127">
        <v>28674</v>
      </c>
      <c r="W128" s="127">
        <v>29450</v>
      </c>
      <c r="X128" s="127">
        <v>30421</v>
      </c>
      <c r="Y128" s="127">
        <v>31527</v>
      </c>
      <c r="Z128" s="127"/>
      <c r="AA128" s="127" t="str">
        <f t="shared" si="4"/>
        <v>31,527</v>
      </c>
      <c r="AB128" s="127"/>
      <c r="AC128" s="127">
        <f>Y128/$Y$7*100</f>
        <v>49.928734321550735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FF1548EA-B927-4B43-AD92-958C3B92CAD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4206D5D7-7FBA-49FA-9225-53A9958596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BF8779AE-FC80-4445-886B-D216E3A76F6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387DD560-6854-4B72-A9C2-EB3D76DA62D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Yarra Ranges</v>
      </c>
      <c r="T1" s="127"/>
      <c r="U1" s="127"/>
      <c r="V1" s="127"/>
      <c r="W1" s="127"/>
      <c r="X1" s="127"/>
      <c r="Y1" s="127" t="str">
        <f>Y3</f>
        <v>8.78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188</v>
      </c>
      <c r="V3" s="127"/>
      <c r="W3" s="127"/>
      <c r="X3" s="127"/>
      <c r="Y3" s="127" t="s">
        <v>287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8.78'!$Y$3&amp;" "&amp;'Table 8.78'!$U$3&amp;", "&amp;'State data for spotlight'!$C$3&amp;", "&amp;'Table 8.78'!$Y$2</f>
        <v>Table 8.78 Yarra Ranges,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117201</v>
      </c>
      <c r="U4" s="129">
        <v>117155</v>
      </c>
      <c r="V4" s="129">
        <v>117229</v>
      </c>
      <c r="W4" s="129">
        <v>118566</v>
      </c>
      <c r="X4" s="129">
        <v>118717</v>
      </c>
      <c r="Y4" s="129">
        <v>122106</v>
      </c>
      <c r="Z4" s="127"/>
      <c r="AA4" s="127" t="str">
        <f>TEXT(Y4,"###,###")</f>
        <v>122,106</v>
      </c>
      <c r="AB4" s="127"/>
      <c r="AC4" s="127">
        <f t="shared" ref="AC4:AC9" si="0">Y4/X4-1</f>
        <v>2.8546880396236318E-2</v>
      </c>
      <c r="AD4" s="127"/>
      <c r="AE4" s="127">
        <f>Y4/T4-1</f>
        <v>4.1851178744208628E-2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59663</v>
      </c>
      <c r="U5" s="129">
        <v>59531</v>
      </c>
      <c r="V5" s="129">
        <v>59355</v>
      </c>
      <c r="W5" s="129">
        <v>59802</v>
      </c>
      <c r="X5" s="129">
        <v>59634</v>
      </c>
      <c r="Y5" s="129">
        <v>61102</v>
      </c>
      <c r="Z5" s="127"/>
      <c r="AA5" s="127" t="str">
        <f>TEXT(Y5,"###,###")</f>
        <v>61,102</v>
      </c>
      <c r="AB5" s="127"/>
      <c r="AC5" s="127">
        <f t="shared" si="0"/>
        <v>2.4616829325552647E-2</v>
      </c>
      <c r="AD5" s="127"/>
      <c r="AE5" s="127">
        <f t="shared" ref="AE5:AE9" si="1">Y5/T5-1</f>
        <v>2.4118800596684808E-2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57538</v>
      </c>
      <c r="U6" s="129">
        <v>57623</v>
      </c>
      <c r="V6" s="129">
        <v>57874</v>
      </c>
      <c r="W6" s="129">
        <v>58764</v>
      </c>
      <c r="X6" s="129">
        <v>59083</v>
      </c>
      <c r="Y6" s="129">
        <v>61004</v>
      </c>
      <c r="Z6" s="127"/>
      <c r="AA6" s="127" t="str">
        <f>TEXT(Y6,"###,###")</f>
        <v>61,004</v>
      </c>
      <c r="AB6" s="127"/>
      <c r="AC6" s="127">
        <f t="shared" si="0"/>
        <v>3.2513582587207823E-2</v>
      </c>
      <c r="AD6" s="127"/>
      <c r="AE6" s="127">
        <f t="shared" si="1"/>
        <v>6.0238451110570468E-2</v>
      </c>
      <c r="AF6" s="127"/>
    </row>
    <row r="7" spans="1:32" ht="16.5" customHeight="1" thickBot="1" x14ac:dyDescent="0.3">
      <c r="A7" s="46" t="str">
        <f>"QUICK STATS for "&amp;'Table 8.78'!Y2&amp;"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86003</v>
      </c>
      <c r="U7" s="129">
        <v>85641</v>
      </c>
      <c r="V7" s="129">
        <v>85654</v>
      </c>
      <c r="W7" s="129">
        <v>85979</v>
      </c>
      <c r="X7" s="129">
        <v>86686</v>
      </c>
      <c r="Y7" s="129">
        <v>88275</v>
      </c>
      <c r="Z7" s="127"/>
      <c r="AA7" s="127" t="str">
        <f>TEXT(Y7,"###,###")</f>
        <v>88,275</v>
      </c>
      <c r="AB7" s="127"/>
      <c r="AC7" s="127">
        <f t="shared" si="0"/>
        <v>1.8330526267217317E-2</v>
      </c>
      <c r="AD7" s="127"/>
      <c r="AE7" s="127">
        <f t="shared" si="1"/>
        <v>2.6417683104077661E-2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122,106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8.78'!AA7</f>
        <v>88,275</v>
      </c>
      <c r="P8" s="51"/>
      <c r="S8" s="127" t="s">
        <v>96</v>
      </c>
      <c r="T8" s="127">
        <v>36141</v>
      </c>
      <c r="U8" s="127">
        <v>36974</v>
      </c>
      <c r="V8" s="127">
        <v>37521.01</v>
      </c>
      <c r="W8" s="127">
        <v>39208</v>
      </c>
      <c r="X8" s="127">
        <v>41457</v>
      </c>
      <c r="Y8" s="127">
        <v>42033.4</v>
      </c>
      <c r="Z8" s="127"/>
      <c r="AA8" s="127" t="str">
        <f>TEXT(Y8,"$###,###")</f>
        <v>$42,033</v>
      </c>
      <c r="AB8" s="127"/>
      <c r="AC8" s="127">
        <f t="shared" si="0"/>
        <v>1.3903562727645591E-2</v>
      </c>
      <c r="AD8" s="127"/>
      <c r="AE8" s="127">
        <f t="shared" si="1"/>
        <v>0.16303920754821388</v>
      </c>
      <c r="AF8" s="127"/>
    </row>
    <row r="9" spans="1:32" x14ac:dyDescent="0.25">
      <c r="A9" s="55" t="s">
        <v>17</v>
      </c>
      <c r="B9" s="56"/>
      <c r="C9" s="57"/>
      <c r="D9" s="58">
        <f>'Table 8.78'!AC104</f>
        <v>76.766907441075787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51.41659586519399</v>
      </c>
      <c r="P9" s="59" t="s">
        <v>97</v>
      </c>
      <c r="S9" s="127" t="s">
        <v>9</v>
      </c>
      <c r="T9" s="127">
        <v>3972725898</v>
      </c>
      <c r="U9" s="127">
        <v>4074314252</v>
      </c>
      <c r="V9" s="127">
        <v>4167532780</v>
      </c>
      <c r="W9" s="127">
        <v>4329506164</v>
      </c>
      <c r="X9" s="127">
        <v>4535586945</v>
      </c>
      <c r="Y9" s="127">
        <v>4738850073</v>
      </c>
      <c r="Z9" s="127"/>
      <c r="AA9" s="127" t="str">
        <f>TEXT(Y9/1000000,"$#,###.0")&amp;" mil"</f>
        <v>$4,738.9 mil</v>
      </c>
      <c r="AB9" s="127"/>
      <c r="AC9" s="127">
        <f t="shared" si="0"/>
        <v>4.4815176175616145E-2</v>
      </c>
      <c r="AD9" s="127"/>
      <c r="AE9" s="127">
        <f t="shared" si="1"/>
        <v>0.19284596890656158</v>
      </c>
      <c r="AF9" s="127"/>
    </row>
    <row r="10" spans="1:32" x14ac:dyDescent="0.25">
      <c r="A10" s="55" t="s">
        <v>20</v>
      </c>
      <c r="B10" s="56"/>
      <c r="C10" s="57"/>
      <c r="D10" s="58">
        <f>'Table 8.78'!AC105</f>
        <v>14.989435408579432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48.583404134806003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91.529878221467015</v>
      </c>
      <c r="P11" s="59" t="s">
        <v>97</v>
      </c>
      <c r="S11" s="127" t="s">
        <v>32</v>
      </c>
      <c r="T11" s="129">
        <v>102616</v>
      </c>
      <c r="U11" s="129">
        <v>102897</v>
      </c>
      <c r="V11" s="129">
        <v>103370</v>
      </c>
      <c r="W11" s="129">
        <v>105010</v>
      </c>
      <c r="X11" s="129">
        <v>105111</v>
      </c>
      <c r="Y11" s="129">
        <v>108138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8.78'!AC108</f>
        <v>17.360326273893175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15.823279524214104</v>
      </c>
      <c r="P12" s="59" t="s">
        <v>97</v>
      </c>
      <c r="S12" s="127" t="s">
        <v>33</v>
      </c>
      <c r="T12" s="129">
        <v>14585</v>
      </c>
      <c r="U12" s="129">
        <v>14258</v>
      </c>
      <c r="V12" s="129">
        <v>13859</v>
      </c>
      <c r="W12" s="129">
        <v>13556</v>
      </c>
      <c r="X12" s="129">
        <v>13606</v>
      </c>
      <c r="Y12" s="129">
        <v>13968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8.78'!AC109</f>
        <v>16.945932222822794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8.78'!AA118</f>
        <v>41.8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8.78'!AC110</f>
        <v>23.047188508345208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14.836590201076183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8.78'!AC111</f>
        <v>34.402895844594042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85.163409798923823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2334</v>
      </c>
      <c r="Z15" s="127"/>
      <c r="AA15" s="130">
        <f t="shared" ref="AA15:AA34" si="2">IF(Y15="np",0,Y15/$Y$34)</f>
        <v>1.9114539826052775E-2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223</v>
      </c>
      <c r="Z16" s="127"/>
      <c r="AA16" s="130">
        <f t="shared" si="2"/>
        <v>1.8262820827805348E-3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9555</v>
      </c>
      <c r="Z17" s="127"/>
      <c r="AA17" s="130">
        <f t="shared" si="2"/>
        <v>7.8251682963982119E-2</v>
      </c>
      <c r="AB17" s="127"/>
      <c r="AC17" s="127"/>
      <c r="AD17" s="127"/>
      <c r="AE17" s="127"/>
      <c r="AF17" s="127"/>
    </row>
    <row r="18" spans="1:32" x14ac:dyDescent="0.25">
      <c r="A18" s="85" t="str">
        <f>'Table 8.78'!$S$1&amp;" ("&amp;'Table 8.78'!$T$2&amp;" to "&amp;'Table 8.78'!$Y$2&amp;")"</f>
        <v>Yarra Ranges (2011-12 to 2016-17)</v>
      </c>
      <c r="B18" s="85"/>
      <c r="C18" s="85"/>
      <c r="D18" s="85"/>
      <c r="E18" s="85"/>
      <c r="F18" s="85"/>
      <c r="G18" s="85" t="str">
        <f>'Table 8.78'!$S$1&amp;" ("&amp;'Table 8.78'!$T$2&amp;" to "&amp;'Table 8.78'!$Y$2&amp;")"</f>
        <v>Yarra Ranges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829</v>
      </c>
      <c r="Z18" s="127"/>
      <c r="AA18" s="130">
        <f t="shared" si="2"/>
        <v>6.7891831687222574E-3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12518</v>
      </c>
      <c r="Z19" s="127"/>
      <c r="AA19" s="130">
        <f t="shared" si="2"/>
        <v>0.10251748480828132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5997</v>
      </c>
      <c r="Z20" s="127"/>
      <c r="AA20" s="130">
        <f t="shared" si="2"/>
        <v>4.9113065697017344E-2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10939</v>
      </c>
      <c r="Z21" s="127"/>
      <c r="AA21" s="130">
        <f t="shared" si="2"/>
        <v>8.9586097325274755E-2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6386</v>
      </c>
      <c r="Z22" s="127"/>
      <c r="AA22" s="130">
        <f t="shared" si="2"/>
        <v>5.229882233469281E-2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3117</v>
      </c>
      <c r="Z23" s="127"/>
      <c r="AA23" s="130">
        <f t="shared" si="2"/>
        <v>2.5527001130165594E-2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1754</v>
      </c>
      <c r="Z24" s="127"/>
      <c r="AA24" s="130">
        <f t="shared" si="2"/>
        <v>1.4364568489672908E-2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4047</v>
      </c>
      <c r="Z25" s="127"/>
      <c r="AA25" s="130">
        <f t="shared" si="2"/>
        <v>3.3143334479878141E-2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1931</v>
      </c>
      <c r="Z26" s="127"/>
      <c r="AA26" s="130">
        <f t="shared" si="2"/>
        <v>1.5814128707844006E-2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7908</v>
      </c>
      <c r="Z27" s="127"/>
      <c r="AA27" s="130">
        <f t="shared" si="2"/>
        <v>6.4763402289813768E-2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8407</v>
      </c>
      <c r="Z28" s="127"/>
      <c r="AA28" s="130">
        <f t="shared" si="2"/>
        <v>6.885001556025093E-2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5507</v>
      </c>
      <c r="Z29" s="127"/>
      <c r="AA29" s="130">
        <f t="shared" si="2"/>
        <v>4.5100158878351594E-2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10364</v>
      </c>
      <c r="Z30" s="127"/>
      <c r="AA30" s="130">
        <f t="shared" si="2"/>
        <v>8.4877074017656789E-2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8.78'!Y2&amp;")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12611</v>
      </c>
      <c r="Z31" s="127"/>
      <c r="AA31" s="130">
        <f t="shared" si="2"/>
        <v>0.10327911814325258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2463</v>
      </c>
      <c r="Z32" s="127"/>
      <c r="AA32" s="130">
        <f t="shared" si="2"/>
        <v>2.0170998968109675E-2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4652</v>
      </c>
      <c r="Z33" s="127"/>
      <c r="AA33" s="130">
        <f t="shared" si="2"/>
        <v>3.8098045960067481E-2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122106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74379</v>
      </c>
      <c r="U37" s="127">
        <v>73421</v>
      </c>
      <c r="V37" s="127">
        <v>73239</v>
      </c>
      <c r="W37" s="127">
        <v>73484</v>
      </c>
      <c r="X37" s="127">
        <v>74626</v>
      </c>
      <c r="Y37" s="127">
        <v>75178</v>
      </c>
      <c r="Z37" s="127"/>
      <c r="AA37" s="127" t="str">
        <f>TEXT(Y37,"###,###")</f>
        <v>75,178</v>
      </c>
      <c r="AB37" s="127"/>
      <c r="AC37" s="127">
        <f>Y37/X37-1</f>
        <v>7.3968858038753194E-3</v>
      </c>
      <c r="AD37" s="127"/>
      <c r="AE37" s="127">
        <f>Y37/T37-1</f>
        <v>1.0742279406821709E-2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11624</v>
      </c>
      <c r="U38" s="127">
        <v>12220</v>
      </c>
      <c r="V38" s="127">
        <v>12415</v>
      </c>
      <c r="W38" s="127">
        <v>12495</v>
      </c>
      <c r="X38" s="127">
        <v>12060</v>
      </c>
      <c r="Y38" s="127">
        <v>13097</v>
      </c>
      <c r="Z38" s="127"/>
      <c r="AA38" s="127" t="str">
        <f>TEXT(Y38,"###,###")</f>
        <v>13,097</v>
      </c>
      <c r="AB38" s="127"/>
      <c r="AC38" s="127">
        <f>Y38/X38-1</f>
        <v>8.5986733001658378E-2</v>
      </c>
      <c r="AD38" s="127"/>
      <c r="AE38" s="127">
        <f>Y38/T38-1</f>
        <v>0.12672057811424642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86003</v>
      </c>
      <c r="U40" s="127">
        <v>85641</v>
      </c>
      <c r="V40" s="127">
        <v>85654</v>
      </c>
      <c r="W40" s="127">
        <v>85979</v>
      </c>
      <c r="X40" s="127">
        <v>86686</v>
      </c>
      <c r="Y40" s="127">
        <v>88275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85.163409798923823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14.836590201076183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27</v>
      </c>
      <c r="Y44" s="129">
        <v>30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1088</v>
      </c>
      <c r="Y45" s="129">
        <v>1144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3792</v>
      </c>
      <c r="Y46" s="129">
        <v>3886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5542</v>
      </c>
      <c r="Y47" s="129">
        <v>5732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6750</v>
      </c>
      <c r="Y48" s="129">
        <v>6850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8.78'!S1&amp;" ("&amp;'Table 8.78'!Y2&amp;") *"</f>
        <v>Number of jobs by age and sex of job holders in Yarra Ranges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6075</v>
      </c>
      <c r="Y49" s="129">
        <v>6378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5680</v>
      </c>
      <c r="Y50" s="129">
        <v>5772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6111</v>
      </c>
      <c r="Y51" s="129">
        <v>6061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6212</v>
      </c>
      <c r="Y52" s="129">
        <v>6318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5688</v>
      </c>
      <c r="Y53" s="129">
        <v>5819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5314</v>
      </c>
      <c r="Y54" s="129">
        <v>5408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3888</v>
      </c>
      <c r="Y55" s="129">
        <v>4054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2225</v>
      </c>
      <c r="Y56" s="129">
        <v>2226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748</v>
      </c>
      <c r="Y57" s="129">
        <v>923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291</v>
      </c>
      <c r="Y58" s="129">
        <v>300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114</v>
      </c>
      <c r="Y59" s="129">
        <v>127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85</v>
      </c>
      <c r="Y60" s="129">
        <v>73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59634</v>
      </c>
      <c r="Y61" s="129">
        <v>61102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31</v>
      </c>
      <c r="Y63" s="129">
        <v>33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8.78'!S1&amp;" ("&amp;'Table 8.78'!Y2&amp;") *"</f>
        <v>Number of employed persons per occupation of main job by sex in Yarra Ranges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1362</v>
      </c>
      <c r="Y64" s="129">
        <v>1368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3784</v>
      </c>
      <c r="Y65" s="129">
        <v>4009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5810</v>
      </c>
      <c r="Y66" s="129">
        <v>6082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6360</v>
      </c>
      <c r="Y67" s="129">
        <v>6627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5649</v>
      </c>
      <c r="Y68" s="129">
        <v>6035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5371</v>
      </c>
      <c r="Y69" s="129">
        <v>5564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6156</v>
      </c>
      <c r="Y70" s="129">
        <v>6022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6448</v>
      </c>
      <c r="Y71" s="129">
        <v>6901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6256</v>
      </c>
      <c r="Y72" s="129">
        <v>6169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5501</v>
      </c>
      <c r="Y73" s="129">
        <v>5596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3718</v>
      </c>
      <c r="Y74" s="129">
        <v>3792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1670</v>
      </c>
      <c r="Y75" s="129">
        <v>1739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488</v>
      </c>
      <c r="Y76" s="129">
        <v>595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240</v>
      </c>
      <c r="Y77" s="129">
        <v>248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118</v>
      </c>
      <c r="Y78" s="129">
        <v>106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114</v>
      </c>
      <c r="Y79" s="129">
        <v>118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59083</v>
      </c>
      <c r="Y80" s="129">
        <v>61004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8.78'!S1</f>
        <v>Yarra Ranges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5645</v>
      </c>
      <c r="Y83" s="129">
        <v>5665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5441</v>
      </c>
      <c r="Y84" s="129">
        <v>5595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8.78'!AA4</f>
        <v>122,106</v>
      </c>
      <c r="D85" s="99">
        <f>'Table 8.78'!AC4</f>
        <v>2.8546880396236318E-2</v>
      </c>
      <c r="E85" s="100">
        <f>'Table 8.78'!AC4</f>
        <v>2.8546880396236318E-2</v>
      </c>
      <c r="F85" s="99">
        <f>'Table 8.78'!AE4</f>
        <v>4.1851178744208628E-2</v>
      </c>
      <c r="G85" s="100">
        <f>'Table 8.78'!AE4</f>
        <v>4.1851178744208628E-2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10008</v>
      </c>
      <c r="Y85" s="129">
        <v>10313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8.78'!AA5</f>
        <v>61,102</v>
      </c>
      <c r="D86" s="99">
        <f>'Table 8.78'!AC5</f>
        <v>2.4616829325552647E-2</v>
      </c>
      <c r="E86" s="100">
        <f>'Table 8.78'!AC5</f>
        <v>2.4616829325552647E-2</v>
      </c>
      <c r="F86" s="99">
        <f>'Table 8.78'!AE5</f>
        <v>2.4118800596684808E-2</v>
      </c>
      <c r="G86" s="100">
        <f>'Table 8.78'!AE5</f>
        <v>2.4118800596684808E-2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2065</v>
      </c>
      <c r="Y86" s="129">
        <v>2149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8.78'!AA6</f>
        <v>61,004</v>
      </c>
      <c r="D87" s="99">
        <f>'Table 8.78'!AC6</f>
        <v>3.2513582587207823E-2</v>
      </c>
      <c r="E87" s="100">
        <f>'Table 8.78'!AC6</f>
        <v>3.2513582587207823E-2</v>
      </c>
      <c r="F87" s="99">
        <f>'Table 8.78'!AE6</f>
        <v>6.0238451110570468E-2</v>
      </c>
      <c r="G87" s="100">
        <f>'Table 8.78'!AE6</f>
        <v>6.0238451110570468E-2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1950</v>
      </c>
      <c r="Y87" s="129">
        <v>2024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8.78'!AA7</f>
        <v>88,275</v>
      </c>
      <c r="D88" s="99">
        <f>'Table 8.78'!AC7</f>
        <v>1.8330526267217317E-2</v>
      </c>
      <c r="E88" s="100">
        <f>'Table 8.78'!AC7</f>
        <v>1.8330526267217317E-2</v>
      </c>
      <c r="F88" s="99">
        <f>'Table 8.78'!AE7</f>
        <v>2.6417683104077661E-2</v>
      </c>
      <c r="G88" s="100">
        <f>'Table 8.78'!AE7</f>
        <v>2.6417683104077661E-2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2241</v>
      </c>
      <c r="Y88" s="129">
        <v>2282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8.78'!AA37</f>
        <v>75,178</v>
      </c>
      <c r="D89" s="99">
        <f>'Table 8.78'!AC37</f>
        <v>7.3968858038753194E-3</v>
      </c>
      <c r="E89" s="100">
        <f>'Table 8.78'!AC37</f>
        <v>7.3968858038753194E-3</v>
      </c>
      <c r="F89" s="99">
        <f>'Table 8.78'!AE37</f>
        <v>1.0742279406821709E-2</v>
      </c>
      <c r="G89" s="100">
        <f>'Table 8.78'!AE37</f>
        <v>1.0742279406821709E-2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3144</v>
      </c>
      <c r="Y89" s="129">
        <v>3164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8.78'!AA38</f>
        <v>13,097</v>
      </c>
      <c r="D90" s="99">
        <f>'Table 8.78'!AC38</f>
        <v>8.5986733001658378E-2</v>
      </c>
      <c r="E90" s="100">
        <f>'Table 8.78'!AC38</f>
        <v>8.5986733001658378E-2</v>
      </c>
      <c r="F90" s="99">
        <f>'Table 8.78'!AE38</f>
        <v>0.12672057811424642</v>
      </c>
      <c r="G90" s="100">
        <f>'Table 8.78'!AE38</f>
        <v>0.12672057811424642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4182</v>
      </c>
      <c r="Y90" s="129">
        <v>4288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8.78'!AA114</f>
        <v>5,255</v>
      </c>
      <c r="D91" s="99">
        <f>'Table 8.78'!AC114</f>
        <v>9.7077244258872541E-2</v>
      </c>
      <c r="E91" s="100">
        <f>'Table 8.78'!AC114</f>
        <v>9.7077244258872541E-2</v>
      </c>
      <c r="F91" s="99">
        <f>'Table 8.78'!AE114</f>
        <v>0.14637870855148338</v>
      </c>
      <c r="G91" s="100">
        <f>'Table 8.78'!AE114</f>
        <v>0.14637870855148338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44743</v>
      </c>
      <c r="Y91" s="129">
        <v>45388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8.78'!AA115</f>
        <v>7,842</v>
      </c>
      <c r="D92" s="99">
        <f>'Table 8.78'!AC115</f>
        <v>7.7938144329896986E-2</v>
      </c>
      <c r="E92" s="100">
        <f>'Table 8.78'!AC115</f>
        <v>7.7938144329896986E-2</v>
      </c>
      <c r="F92" s="99">
        <f>'Table 8.78'!AE115</f>
        <v>0.11392045454545463</v>
      </c>
      <c r="G92" s="100">
        <f>'Table 8.78'!AE115</f>
        <v>0.11392045454545463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8.78'!AA8</f>
        <v>$42,033</v>
      </c>
      <c r="D93" s="99">
        <f>'Table 8.78'!AC8</f>
        <v>1.3903562727645591E-2</v>
      </c>
      <c r="E93" s="100">
        <f>'Table 8.78'!AC8</f>
        <v>1.3903562727645591E-2</v>
      </c>
      <c r="F93" s="99">
        <f>'Table 8.78'!AE8</f>
        <v>0.16303920754821388</v>
      </c>
      <c r="G93" s="100">
        <f>'Table 8.78'!AE8</f>
        <v>0.16303920754821388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3235</v>
      </c>
      <c r="Y93" s="129">
        <v>3490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8.78'!AA9</f>
        <v>$4,738.9 mil</v>
      </c>
      <c r="D94" s="99">
        <f>'Table 8.78'!AC9</f>
        <v>4.4815176175616145E-2</v>
      </c>
      <c r="E94" s="100">
        <f>'Table 8.78'!AC9</f>
        <v>4.4815176175616145E-2</v>
      </c>
      <c r="F94" s="99">
        <f>'Table 8.78'!AE9</f>
        <v>0.19284596890656158</v>
      </c>
      <c r="G94" s="100">
        <f>'Table 8.78'!AE9</f>
        <v>0.19284596890656158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7960</v>
      </c>
      <c r="Y94" s="129">
        <v>8304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1730</v>
      </c>
      <c r="Y95" s="129">
        <v>1786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5990</v>
      </c>
      <c r="Y96" s="129">
        <v>6305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8088</v>
      </c>
      <c r="Y97" s="129">
        <v>8493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4126</v>
      </c>
      <c r="Y98" s="129">
        <v>4244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415</v>
      </c>
      <c r="Y99" s="129">
        <v>426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2173</v>
      </c>
      <c r="Y100" s="129">
        <v>2289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41943</v>
      </c>
      <c r="Y101" s="129">
        <v>42887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88277</v>
      </c>
      <c r="Y104" s="127">
        <v>93737</v>
      </c>
      <c r="Z104" s="127"/>
      <c r="AA104" s="127" t="str">
        <f>TEXT(Y104,"###,###")</f>
        <v>93,737</v>
      </c>
      <c r="AB104" s="127"/>
      <c r="AC104" s="127">
        <f>Y104/($Y$4)*100</f>
        <v>76.766907441075787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18454</v>
      </c>
      <c r="Y105" s="127">
        <v>18303</v>
      </c>
      <c r="Z105" s="127"/>
      <c r="AA105" s="127" t="str">
        <f>TEXT(Y105,"###,###")</f>
        <v>18,303</v>
      </c>
      <c r="AB105" s="127"/>
      <c r="AC105" s="127">
        <f>Y105/($Y$4)*100</f>
        <v>14.989435408579432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106731</v>
      </c>
      <c r="Y106" s="127">
        <v>112040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19491</v>
      </c>
      <c r="Y108" s="127">
        <v>21198</v>
      </c>
      <c r="Z108" s="127"/>
      <c r="AA108" s="127" t="str">
        <f>TEXT(Y108,"###,###")</f>
        <v>21,198</v>
      </c>
      <c r="AB108" s="127"/>
      <c r="AC108" s="127">
        <f>Y108/($Y$4)*100</f>
        <v>17.360326273893175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19483</v>
      </c>
      <c r="Y109" s="127">
        <v>20692</v>
      </c>
      <c r="Z109" s="127"/>
      <c r="AA109" s="127" t="str">
        <f>TEXT(Y109,"###,###")</f>
        <v>20,692</v>
      </c>
      <c r="AB109" s="127"/>
      <c r="AC109" s="127">
        <f t="shared" ref="AC109:AC111" si="3">Y109/($Y$4)*100</f>
        <v>16.945932222822794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27258</v>
      </c>
      <c r="Y110" s="127">
        <v>28142</v>
      </c>
      <c r="Z110" s="127"/>
      <c r="AA110" s="127" t="str">
        <f>TEXT(Y110,"###,###")</f>
        <v>28,142</v>
      </c>
      <c r="AB110" s="127"/>
      <c r="AC110" s="127">
        <f t="shared" si="3"/>
        <v>23.047188508345208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40499</v>
      </c>
      <c r="Y111" s="127">
        <v>42008</v>
      </c>
      <c r="Z111" s="127"/>
      <c r="AA111" s="127" t="str">
        <f>TEXT(Y111,"###,###")</f>
        <v>42,008</v>
      </c>
      <c r="AB111" s="127"/>
      <c r="AC111" s="127">
        <f t="shared" si="3"/>
        <v>34.402895844594042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118717</v>
      </c>
      <c r="Y112" s="127">
        <v>122106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4584</v>
      </c>
      <c r="U114" s="127">
        <v>4832</v>
      </c>
      <c r="V114" s="127">
        <v>5004</v>
      </c>
      <c r="W114" s="127">
        <v>5119</v>
      </c>
      <c r="X114" s="127">
        <v>4790</v>
      </c>
      <c r="Y114" s="127">
        <v>5255</v>
      </c>
      <c r="Z114" s="127"/>
      <c r="AA114" s="127" t="str">
        <f>TEXT(Y114,"###,###")</f>
        <v>5,255</v>
      </c>
      <c r="AB114" s="127"/>
      <c r="AC114" s="127">
        <f>Y114/X114-1</f>
        <v>9.7077244258872541E-2</v>
      </c>
      <c r="AD114" s="127"/>
      <c r="AE114" s="127">
        <f>Y114/T114-1</f>
        <v>0.14637870855148338</v>
      </c>
      <c r="AF114" s="127"/>
    </row>
    <row r="115" spans="19:32" x14ac:dyDescent="0.25">
      <c r="S115" s="127" t="s">
        <v>104</v>
      </c>
      <c r="T115" s="127">
        <v>7040</v>
      </c>
      <c r="U115" s="127">
        <v>7388</v>
      </c>
      <c r="V115" s="127">
        <v>7413</v>
      </c>
      <c r="W115" s="127">
        <v>7376</v>
      </c>
      <c r="X115" s="127">
        <v>7275</v>
      </c>
      <c r="Y115" s="127">
        <v>7842</v>
      </c>
      <c r="Z115" s="127"/>
      <c r="AA115" s="127" t="str">
        <f>TEXT(Y115,"###,###")</f>
        <v>7,842</v>
      </c>
      <c r="AB115" s="127"/>
      <c r="AC115" s="127">
        <f>Y115/X115-1</f>
        <v>7.7938144329896986E-2</v>
      </c>
      <c r="AD115" s="127"/>
      <c r="AE115" s="127">
        <f>Y115/T115-1</f>
        <v>0.11392045454545463</v>
      </c>
      <c r="AF115" s="127"/>
    </row>
    <row r="116" spans="19:32" x14ac:dyDescent="0.25">
      <c r="S116" s="127" t="s">
        <v>56</v>
      </c>
      <c r="T116" s="127">
        <v>11624</v>
      </c>
      <c r="U116" s="127">
        <v>12220</v>
      </c>
      <c r="V116" s="127">
        <v>12417</v>
      </c>
      <c r="W116" s="127">
        <v>12495</v>
      </c>
      <c r="X116" s="127">
        <v>12065</v>
      </c>
      <c r="Y116" s="127">
        <v>13097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44.57</v>
      </c>
      <c r="V118" s="127">
        <v>43.71</v>
      </c>
      <c r="W118" s="127">
        <v>41.75</v>
      </c>
      <c r="X118" s="127">
        <v>42.78</v>
      </c>
      <c r="Y118" s="127">
        <v>41.81</v>
      </c>
      <c r="Z118" s="127"/>
      <c r="AA118" s="127" t="str">
        <f>TEXT(Y118,"##.0")</f>
        <v>41.8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71385</v>
      </c>
      <c r="V120" s="127">
        <v>71795</v>
      </c>
      <c r="W120" s="127">
        <v>72423</v>
      </c>
      <c r="X120" s="127">
        <v>73080</v>
      </c>
      <c r="Y120" s="127">
        <v>74307</v>
      </c>
      <c r="Z120" s="127"/>
      <c r="AA120" s="127" t="str">
        <f>TEXT(Y120,"###,###")</f>
        <v>74,307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7854</v>
      </c>
      <c r="V121" s="127">
        <v>7566</v>
      </c>
      <c r="W121" s="127">
        <v>7323</v>
      </c>
      <c r="X121" s="127">
        <v>7374</v>
      </c>
      <c r="Y121" s="127">
        <v>7477</v>
      </c>
      <c r="Z121" s="127"/>
      <c r="AA121" s="127" t="str">
        <f t="shared" ref="AA121:AA128" si="4">TEXT(Y121,"###,###")</f>
        <v>7,477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6403</v>
      </c>
      <c r="V122" s="127">
        <v>6293</v>
      </c>
      <c r="W122" s="127">
        <v>6232</v>
      </c>
      <c r="X122" s="127">
        <v>6232</v>
      </c>
      <c r="Y122" s="127">
        <v>6491</v>
      </c>
      <c r="Z122" s="127"/>
      <c r="AA122" s="127" t="str">
        <f t="shared" si="4"/>
        <v>6,491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77788</v>
      </c>
      <c r="V124" s="127">
        <v>78088</v>
      </c>
      <c r="W124" s="127">
        <v>78655</v>
      </c>
      <c r="X124" s="127">
        <v>79312</v>
      </c>
      <c r="Y124" s="127">
        <v>80798</v>
      </c>
      <c r="Z124" s="127"/>
      <c r="AA124" s="127" t="str">
        <f t="shared" si="4"/>
        <v>80,798</v>
      </c>
      <c r="AB124" s="127"/>
      <c r="AC124" s="127">
        <f>Y124/$Y$7*100</f>
        <v>91.529878221467015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14257</v>
      </c>
      <c r="V125" s="127">
        <v>13859</v>
      </c>
      <c r="W125" s="127">
        <v>13555</v>
      </c>
      <c r="X125" s="127">
        <v>13606</v>
      </c>
      <c r="Y125" s="127">
        <v>13968</v>
      </c>
      <c r="Z125" s="127"/>
      <c r="AA125" s="127" t="str">
        <f t="shared" si="4"/>
        <v>13,968</v>
      </c>
      <c r="AB125" s="127"/>
      <c r="AC125" s="127">
        <f>Y125/$Y$7*100</f>
        <v>15.823279524214104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44780</v>
      </c>
      <c r="V127" s="127">
        <v>44655</v>
      </c>
      <c r="W127" s="127">
        <v>44570</v>
      </c>
      <c r="X127" s="127">
        <v>44743</v>
      </c>
      <c r="Y127" s="127">
        <v>45388</v>
      </c>
      <c r="Z127" s="127"/>
      <c r="AA127" s="127" t="str">
        <f t="shared" si="4"/>
        <v>45,388</v>
      </c>
      <c r="AB127" s="127"/>
      <c r="AC127" s="127">
        <f>Y127/$Y$7*100</f>
        <v>51.41659586519399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40860</v>
      </c>
      <c r="V128" s="127">
        <v>40999</v>
      </c>
      <c r="W128" s="127">
        <v>41409</v>
      </c>
      <c r="X128" s="127">
        <v>41943</v>
      </c>
      <c r="Y128" s="127">
        <v>42887</v>
      </c>
      <c r="Z128" s="127"/>
      <c r="AA128" s="127" t="str">
        <f t="shared" si="4"/>
        <v>42,887</v>
      </c>
      <c r="AB128" s="127"/>
      <c r="AC128" s="127">
        <f>Y128/$Y$7*100</f>
        <v>48.583404134806003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09EEFE19-3263-4118-A504-62FA46B0D8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84F75C9C-2302-49F8-A70A-1DE7EAD4723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CAAC7743-1E7D-4320-9E15-9599BDDB92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4AF129A8-9C4C-43B8-BB12-26879E9CA5B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Bayside</v>
      </c>
      <c r="T1" s="127"/>
      <c r="U1" s="127"/>
      <c r="V1" s="127"/>
      <c r="W1" s="127"/>
      <c r="X1" s="127"/>
      <c r="Y1" s="127" t="str">
        <f>Y3</f>
        <v>8.7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112</v>
      </c>
      <c r="V3" s="127"/>
      <c r="W3" s="127"/>
      <c r="X3" s="127"/>
      <c r="Y3" s="127" t="s">
        <v>222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8.7'!$Y$3&amp;" "&amp;'Table 8.7'!$U$3&amp;", "&amp;'State data for spotlight'!$C$3&amp;", "&amp;'Table 8.7'!$Y$2</f>
        <v>Table 8.7 Bayside,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73301</v>
      </c>
      <c r="U4" s="129">
        <v>73762</v>
      </c>
      <c r="V4" s="129">
        <v>74273</v>
      </c>
      <c r="W4" s="129">
        <v>75580</v>
      </c>
      <c r="X4" s="129">
        <v>75688</v>
      </c>
      <c r="Y4" s="129">
        <v>78001</v>
      </c>
      <c r="Z4" s="127"/>
      <c r="AA4" s="127" t="str">
        <f>TEXT(Y4,"###,###")</f>
        <v>78,001</v>
      </c>
      <c r="AB4" s="127"/>
      <c r="AC4" s="127">
        <f t="shared" ref="AC4:AC9" si="0">Y4/X4-1</f>
        <v>3.0559665997251795E-2</v>
      </c>
      <c r="AD4" s="127"/>
      <c r="AE4" s="127">
        <f>Y4/T4-1</f>
        <v>6.4119179820193439E-2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36264</v>
      </c>
      <c r="U5" s="129">
        <v>36333</v>
      </c>
      <c r="V5" s="129">
        <v>36521</v>
      </c>
      <c r="W5" s="129">
        <v>36880</v>
      </c>
      <c r="X5" s="129">
        <v>36923</v>
      </c>
      <c r="Y5" s="129">
        <v>37869</v>
      </c>
      <c r="Z5" s="127"/>
      <c r="AA5" s="127" t="str">
        <f>TEXT(Y5,"###,###")</f>
        <v>37,869</v>
      </c>
      <c r="AB5" s="127"/>
      <c r="AC5" s="127">
        <f t="shared" si="0"/>
        <v>2.562088671018059E-2</v>
      </c>
      <c r="AD5" s="127"/>
      <c r="AE5" s="127">
        <f t="shared" ref="AE5:AE9" si="1">Y5/T5-1</f>
        <v>4.4258769027134326E-2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37037</v>
      </c>
      <c r="U6" s="129">
        <v>37428</v>
      </c>
      <c r="V6" s="129">
        <v>37752</v>
      </c>
      <c r="W6" s="129">
        <v>38700</v>
      </c>
      <c r="X6" s="129">
        <v>38765</v>
      </c>
      <c r="Y6" s="129">
        <v>40132</v>
      </c>
      <c r="Z6" s="127"/>
      <c r="AA6" s="127" t="str">
        <f>TEXT(Y6,"###,###")</f>
        <v>40,132</v>
      </c>
      <c r="AB6" s="127"/>
      <c r="AC6" s="127">
        <f t="shared" si="0"/>
        <v>3.5263768863665668E-2</v>
      </c>
      <c r="AD6" s="127"/>
      <c r="AE6" s="127">
        <f t="shared" si="1"/>
        <v>8.3565083565083631E-2</v>
      </c>
      <c r="AF6" s="127"/>
    </row>
    <row r="7" spans="1:32" ht="16.5" customHeight="1" thickBot="1" x14ac:dyDescent="0.3">
      <c r="A7" s="46" t="str">
        <f>"QUICK STATS for "&amp;'Table 8.7'!Y2&amp;"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53601</v>
      </c>
      <c r="U7" s="129">
        <v>53890</v>
      </c>
      <c r="V7" s="129">
        <v>54392</v>
      </c>
      <c r="W7" s="129">
        <v>54703</v>
      </c>
      <c r="X7" s="129">
        <v>54999</v>
      </c>
      <c r="Y7" s="129">
        <v>56079</v>
      </c>
      <c r="Z7" s="127"/>
      <c r="AA7" s="127" t="str">
        <f>TEXT(Y7,"###,###")</f>
        <v>56,079</v>
      </c>
      <c r="AB7" s="127"/>
      <c r="AC7" s="127">
        <f t="shared" si="0"/>
        <v>1.9636720667648433E-2</v>
      </c>
      <c r="AD7" s="127"/>
      <c r="AE7" s="127">
        <f t="shared" si="1"/>
        <v>4.6230480774612337E-2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78,001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8.7'!AA7</f>
        <v>56,079</v>
      </c>
      <c r="P8" s="51"/>
      <c r="S8" s="127" t="s">
        <v>96</v>
      </c>
      <c r="T8" s="127">
        <v>42313.23</v>
      </c>
      <c r="U8" s="127">
        <v>42973.16</v>
      </c>
      <c r="V8" s="127">
        <v>44170.7</v>
      </c>
      <c r="W8" s="127">
        <v>45973</v>
      </c>
      <c r="X8" s="127">
        <v>48011.28</v>
      </c>
      <c r="Y8" s="127">
        <v>49400.14</v>
      </c>
      <c r="Z8" s="127"/>
      <c r="AA8" s="127" t="str">
        <f>TEXT(Y8,"$###,###")</f>
        <v>$49,400</v>
      </c>
      <c r="AB8" s="127"/>
      <c r="AC8" s="127">
        <f t="shared" si="0"/>
        <v>2.8927785303787035E-2</v>
      </c>
      <c r="AD8" s="127"/>
      <c r="AE8" s="127">
        <f t="shared" si="1"/>
        <v>0.16748685931090579</v>
      </c>
      <c r="AF8" s="127"/>
    </row>
    <row r="9" spans="1:32" x14ac:dyDescent="0.25">
      <c r="A9" s="55" t="s">
        <v>17</v>
      </c>
      <c r="B9" s="56"/>
      <c r="C9" s="57"/>
      <c r="D9" s="58">
        <f>'Table 8.7'!AC104</f>
        <v>77.038755913385728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49.991975605841759</v>
      </c>
      <c r="P9" s="59" t="s">
        <v>97</v>
      </c>
      <c r="S9" s="127" t="s">
        <v>9</v>
      </c>
      <c r="T9" s="127">
        <v>4219563524</v>
      </c>
      <c r="U9" s="127">
        <v>4330774106</v>
      </c>
      <c r="V9" s="127">
        <v>4547824736</v>
      </c>
      <c r="W9" s="127">
        <v>4748974580</v>
      </c>
      <c r="X9" s="127">
        <v>4943966326</v>
      </c>
      <c r="Y9" s="127">
        <v>5147920638</v>
      </c>
      <c r="Z9" s="127"/>
      <c r="AA9" s="127" t="str">
        <f>TEXT(Y9/1000000,"$#,###.0")&amp;" mil"</f>
        <v>$5,147.9 mil</v>
      </c>
      <c r="AB9" s="127"/>
      <c r="AC9" s="127">
        <f t="shared" si="0"/>
        <v>4.1253175800858077E-2</v>
      </c>
      <c r="AD9" s="127"/>
      <c r="AE9" s="127">
        <f t="shared" si="1"/>
        <v>0.22001259341628532</v>
      </c>
      <c r="AF9" s="127"/>
    </row>
    <row r="10" spans="1:32" x14ac:dyDescent="0.25">
      <c r="A10" s="55" t="s">
        <v>20</v>
      </c>
      <c r="B10" s="56"/>
      <c r="C10" s="57"/>
      <c r="D10" s="58">
        <f>'Table 8.7'!AC105</f>
        <v>15.003653799310266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50.008024394158248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91.661762870236629</v>
      </c>
      <c r="P11" s="59" t="s">
        <v>97</v>
      </c>
      <c r="S11" s="127" t="s">
        <v>32</v>
      </c>
      <c r="T11" s="129">
        <v>64051</v>
      </c>
      <c r="U11" s="129">
        <v>64604</v>
      </c>
      <c r="V11" s="129">
        <v>65290</v>
      </c>
      <c r="W11" s="129">
        <v>66888</v>
      </c>
      <c r="X11" s="129">
        <v>66783</v>
      </c>
      <c r="Y11" s="129">
        <v>68960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8.7'!AC108</f>
        <v>18.353610851142935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16.12189946325719</v>
      </c>
      <c r="P12" s="59" t="s">
        <v>97</v>
      </c>
      <c r="S12" s="127" t="s">
        <v>33</v>
      </c>
      <c r="T12" s="129">
        <v>9251</v>
      </c>
      <c r="U12" s="129">
        <v>9160</v>
      </c>
      <c r="V12" s="129">
        <v>8983</v>
      </c>
      <c r="W12" s="129">
        <v>8690</v>
      </c>
      <c r="X12" s="129">
        <v>8905</v>
      </c>
      <c r="Y12" s="129">
        <v>9041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8.7'!AC109</f>
        <v>14.269047832720094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8.7'!AA118</f>
        <v>44.0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8.7'!AC110</f>
        <v>21.12024204817887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14.825514007025802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8.7'!AC111</f>
        <v>38.299508980654096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85.174485992974198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379</v>
      </c>
      <c r="Z15" s="127"/>
      <c r="AA15" s="130">
        <f t="shared" ref="AA15:AA34" si="2">IF(Y15="np",0,Y15/$Y$34)</f>
        <v>4.8589120652299325E-3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242</v>
      </c>
      <c r="Z16" s="127"/>
      <c r="AA16" s="130">
        <f t="shared" si="2"/>
        <v>3.1025243266111975E-3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3304</v>
      </c>
      <c r="Z17" s="127"/>
      <c r="AA17" s="130">
        <f t="shared" si="2"/>
        <v>4.235843130216279E-2</v>
      </c>
      <c r="AB17" s="127"/>
      <c r="AC17" s="127"/>
      <c r="AD17" s="127"/>
      <c r="AE17" s="127"/>
      <c r="AF17" s="127"/>
    </row>
    <row r="18" spans="1:32" x14ac:dyDescent="0.25">
      <c r="A18" s="85" t="str">
        <f>'Table 8.7'!$S$1&amp;" ("&amp;'Table 8.7'!$T$2&amp;" to "&amp;'Table 8.7'!$Y$2&amp;")"</f>
        <v>Bayside (2011-12 to 2016-17)</v>
      </c>
      <c r="B18" s="85"/>
      <c r="C18" s="85"/>
      <c r="D18" s="85"/>
      <c r="E18" s="85"/>
      <c r="F18" s="85"/>
      <c r="G18" s="85" t="str">
        <f>'Table 8.7'!$S$1&amp;" ("&amp;'Table 8.7'!$T$2&amp;" to "&amp;'Table 8.7'!$Y$2&amp;")"</f>
        <v>Bayside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429</v>
      </c>
      <c r="Z18" s="127"/>
      <c r="AA18" s="130">
        <f t="shared" si="2"/>
        <v>5.4999294880834857E-3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3790</v>
      </c>
      <c r="Z19" s="127"/>
      <c r="AA19" s="130">
        <f t="shared" si="2"/>
        <v>4.8589120652299332E-2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3873</v>
      </c>
      <c r="Z20" s="127"/>
      <c r="AA20" s="130">
        <f t="shared" si="2"/>
        <v>4.9653209574236225E-2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6349</v>
      </c>
      <c r="Z21" s="127"/>
      <c r="AA21" s="130">
        <f t="shared" si="2"/>
        <v>8.1396392353944177E-2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4433</v>
      </c>
      <c r="Z22" s="127"/>
      <c r="AA22" s="130">
        <f t="shared" si="2"/>
        <v>5.6832604710196022E-2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1406</v>
      </c>
      <c r="Z23" s="127"/>
      <c r="AA23" s="130">
        <f t="shared" si="2"/>
        <v>1.8025409930641913E-2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2132</v>
      </c>
      <c r="Z24" s="127"/>
      <c r="AA24" s="130">
        <f t="shared" si="2"/>
        <v>2.7332982910475506E-2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4980</v>
      </c>
      <c r="Z25" s="127"/>
      <c r="AA25" s="130">
        <f t="shared" si="2"/>
        <v>6.3845335316213891E-2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1961</v>
      </c>
      <c r="Z26" s="127"/>
      <c r="AA26" s="130">
        <f t="shared" si="2"/>
        <v>2.5140703324316355E-2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10706</v>
      </c>
      <c r="Z27" s="127"/>
      <c r="AA27" s="130">
        <f t="shared" si="2"/>
        <v>0.13725465058140279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5141</v>
      </c>
      <c r="Z28" s="127"/>
      <c r="AA28" s="130">
        <f t="shared" si="2"/>
        <v>6.5909411417802335E-2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3083</v>
      </c>
      <c r="Z29" s="127"/>
      <c r="AA29" s="130">
        <f t="shared" si="2"/>
        <v>3.9525134293150091E-2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7246</v>
      </c>
      <c r="Z30" s="127"/>
      <c r="AA30" s="130">
        <f t="shared" si="2"/>
        <v>9.2896244919936921E-2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8.7'!Y2&amp;")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7917</v>
      </c>
      <c r="Z31" s="127"/>
      <c r="AA31" s="130">
        <f t="shared" si="2"/>
        <v>0.1014986987346316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2158</v>
      </c>
      <c r="Z32" s="127"/>
      <c r="AA32" s="130">
        <f t="shared" si="2"/>
        <v>2.7666311970359354E-2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1878</v>
      </c>
      <c r="Z33" s="127"/>
      <c r="AA33" s="130">
        <f t="shared" si="2"/>
        <v>2.4076614402379456E-2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78001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46117</v>
      </c>
      <c r="U37" s="127">
        <v>46084</v>
      </c>
      <c r="V37" s="127">
        <v>46547</v>
      </c>
      <c r="W37" s="127">
        <v>46678</v>
      </c>
      <c r="X37" s="127">
        <v>47165</v>
      </c>
      <c r="Y37" s="127">
        <v>47765</v>
      </c>
      <c r="Z37" s="127"/>
      <c r="AA37" s="127" t="str">
        <f>TEXT(Y37,"###,###")</f>
        <v>47,765</v>
      </c>
      <c r="AB37" s="127"/>
      <c r="AC37" s="127">
        <f>Y37/X37-1</f>
        <v>1.2721297572352297E-2</v>
      </c>
      <c r="AD37" s="127"/>
      <c r="AE37" s="127">
        <f>Y37/T37-1</f>
        <v>3.573519526421931E-2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7484</v>
      </c>
      <c r="U38" s="127">
        <v>7803</v>
      </c>
      <c r="V38" s="127">
        <v>7844</v>
      </c>
      <c r="W38" s="127">
        <v>8024</v>
      </c>
      <c r="X38" s="127">
        <v>7835</v>
      </c>
      <c r="Y38" s="127">
        <v>8314</v>
      </c>
      <c r="Z38" s="127"/>
      <c r="AA38" s="127" t="str">
        <f>TEXT(Y38,"###,###")</f>
        <v>8,314</v>
      </c>
      <c r="AB38" s="127"/>
      <c r="AC38" s="127">
        <f>Y38/X38-1</f>
        <v>6.1135928525845484E-2</v>
      </c>
      <c r="AD38" s="127"/>
      <c r="AE38" s="127">
        <f>Y38/T38-1</f>
        <v>0.11090326028861575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53601</v>
      </c>
      <c r="U40" s="127">
        <v>53887</v>
      </c>
      <c r="V40" s="127">
        <v>54391</v>
      </c>
      <c r="W40" s="127">
        <v>54702</v>
      </c>
      <c r="X40" s="127">
        <v>55000</v>
      </c>
      <c r="Y40" s="127">
        <v>56079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85.174485992974198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14.825514007025802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24</v>
      </c>
      <c r="Y44" s="129">
        <v>30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437</v>
      </c>
      <c r="Y45" s="129">
        <v>480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1915</v>
      </c>
      <c r="Y46" s="129">
        <v>2138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3547</v>
      </c>
      <c r="Y47" s="129">
        <v>3577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3421</v>
      </c>
      <c r="Y48" s="129">
        <v>3513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8.7'!S1&amp;" ("&amp;'Table 8.7'!Y2&amp;") *"</f>
        <v>Number of jobs by age and sex of job holders in Bayside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2819</v>
      </c>
      <c r="Y49" s="129">
        <v>2919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3101</v>
      </c>
      <c r="Y50" s="129">
        <v>3193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3981</v>
      </c>
      <c r="Y51" s="129">
        <v>3882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4435</v>
      </c>
      <c r="Y52" s="129">
        <v>4517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3918</v>
      </c>
      <c r="Y53" s="129">
        <v>3978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3515</v>
      </c>
      <c r="Y54" s="129">
        <v>3616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2554</v>
      </c>
      <c r="Y55" s="129">
        <v>2647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1770</v>
      </c>
      <c r="Y56" s="129">
        <v>1704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843</v>
      </c>
      <c r="Y57" s="129">
        <v>976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339</v>
      </c>
      <c r="Y58" s="129">
        <v>385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167</v>
      </c>
      <c r="Y59" s="129">
        <v>183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137</v>
      </c>
      <c r="Y60" s="129">
        <v>129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36923</v>
      </c>
      <c r="Y61" s="129">
        <v>37869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32</v>
      </c>
      <c r="Y63" s="129">
        <v>32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8.7'!S1&amp;" ("&amp;'Table 8.7'!Y2&amp;") *"</f>
        <v>Number of employed persons per occupation of main job by sex in Bayside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594</v>
      </c>
      <c r="Y64" s="129">
        <v>661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2200</v>
      </c>
      <c r="Y65" s="129">
        <v>2359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3705</v>
      </c>
      <c r="Y66" s="129">
        <v>3848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3639</v>
      </c>
      <c r="Y67" s="129">
        <v>3817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3205</v>
      </c>
      <c r="Y68" s="129">
        <v>3253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3283</v>
      </c>
      <c r="Y69" s="129">
        <v>3423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4198</v>
      </c>
      <c r="Y70" s="129">
        <v>4175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4742</v>
      </c>
      <c r="Y71" s="129">
        <v>4973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4432</v>
      </c>
      <c r="Y72" s="129">
        <v>4430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3655</v>
      </c>
      <c r="Y73" s="129">
        <v>3967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2432</v>
      </c>
      <c r="Y74" s="129">
        <v>2446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1454</v>
      </c>
      <c r="Y75" s="129">
        <v>1477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582</v>
      </c>
      <c r="Y76" s="129">
        <v>688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244</v>
      </c>
      <c r="Y77" s="129">
        <v>246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143</v>
      </c>
      <c r="Y78" s="129">
        <v>129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239</v>
      </c>
      <c r="Y79" s="129">
        <v>208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38765</v>
      </c>
      <c r="Y80" s="129">
        <v>40132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8.7'!S1</f>
        <v>Bayside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6618</v>
      </c>
      <c r="Y83" s="129">
        <v>6869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6513</v>
      </c>
      <c r="Y84" s="129">
        <v>6757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8.7'!AA4</f>
        <v>78,001</v>
      </c>
      <c r="D85" s="99">
        <f>'Table 8.7'!AC4</f>
        <v>3.0559665997251795E-2</v>
      </c>
      <c r="E85" s="100">
        <f>'Table 8.7'!AC4</f>
        <v>3.0559665997251795E-2</v>
      </c>
      <c r="F85" s="99">
        <f>'Table 8.7'!AE4</f>
        <v>6.4119179820193439E-2</v>
      </c>
      <c r="G85" s="100">
        <f>'Table 8.7'!AE4</f>
        <v>6.4119179820193439E-2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2013</v>
      </c>
      <c r="Y85" s="129">
        <v>2117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8.7'!AA5</f>
        <v>37,869</v>
      </c>
      <c r="D86" s="99">
        <f>'Table 8.7'!AC5</f>
        <v>2.562088671018059E-2</v>
      </c>
      <c r="E86" s="100">
        <f>'Table 8.7'!AC5</f>
        <v>2.562088671018059E-2</v>
      </c>
      <c r="F86" s="99">
        <f>'Table 8.7'!AE5</f>
        <v>4.4258769027134326E-2</v>
      </c>
      <c r="G86" s="100">
        <f>'Table 8.7'!AE5</f>
        <v>4.4258769027134326E-2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1335</v>
      </c>
      <c r="Y86" s="129">
        <v>1424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8.7'!AA6</f>
        <v>40,132</v>
      </c>
      <c r="D87" s="99">
        <f>'Table 8.7'!AC6</f>
        <v>3.5263768863665668E-2</v>
      </c>
      <c r="E87" s="100">
        <f>'Table 8.7'!AC6</f>
        <v>3.5263768863665668E-2</v>
      </c>
      <c r="F87" s="99">
        <f>'Table 8.7'!AE6</f>
        <v>8.3565083565083631E-2</v>
      </c>
      <c r="G87" s="100">
        <f>'Table 8.7'!AE6</f>
        <v>8.3565083565083631E-2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1772</v>
      </c>
      <c r="Y87" s="129">
        <v>1819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8.7'!AA7</f>
        <v>56,079</v>
      </c>
      <c r="D88" s="99">
        <f>'Table 8.7'!AC7</f>
        <v>1.9636720667648433E-2</v>
      </c>
      <c r="E88" s="100">
        <f>'Table 8.7'!AC7</f>
        <v>1.9636720667648433E-2</v>
      </c>
      <c r="F88" s="99">
        <f>'Table 8.7'!AE7</f>
        <v>4.6230480774612337E-2</v>
      </c>
      <c r="G88" s="100">
        <f>'Table 8.7'!AE7</f>
        <v>4.6230480774612337E-2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1666</v>
      </c>
      <c r="Y88" s="129">
        <v>1659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8.7'!AA37</f>
        <v>47,765</v>
      </c>
      <c r="D89" s="99">
        <f>'Table 8.7'!AC37</f>
        <v>1.2721297572352297E-2</v>
      </c>
      <c r="E89" s="100">
        <f>'Table 8.7'!AC37</f>
        <v>1.2721297572352297E-2</v>
      </c>
      <c r="F89" s="99">
        <f>'Table 8.7'!AE37</f>
        <v>3.573519526421931E-2</v>
      </c>
      <c r="G89" s="100">
        <f>'Table 8.7'!AE37</f>
        <v>3.573519526421931E-2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462</v>
      </c>
      <c r="Y89" s="129">
        <v>481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8.7'!AA38</f>
        <v>8,314</v>
      </c>
      <c r="D90" s="99">
        <f>'Table 8.7'!AC38</f>
        <v>6.1135928525845484E-2</v>
      </c>
      <c r="E90" s="100">
        <f>'Table 8.7'!AC38</f>
        <v>6.1135928525845484E-2</v>
      </c>
      <c r="F90" s="99">
        <f>'Table 8.7'!AE38</f>
        <v>0.11090326028861575</v>
      </c>
      <c r="G90" s="100">
        <f>'Table 8.7'!AE38</f>
        <v>0.11090326028861575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911</v>
      </c>
      <c r="Y90" s="129">
        <v>904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8.7'!AA114</f>
        <v>3,412</v>
      </c>
      <c r="D91" s="99">
        <f>'Table 8.7'!AC114</f>
        <v>4.3744264301009528E-2</v>
      </c>
      <c r="E91" s="100">
        <f>'Table 8.7'!AC114</f>
        <v>4.3744264301009528E-2</v>
      </c>
      <c r="F91" s="99">
        <f>'Table 8.7'!AE114</f>
        <v>0.11394058112961147</v>
      </c>
      <c r="G91" s="100">
        <f>'Table 8.7'!AE114</f>
        <v>0.11394058112961147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27574</v>
      </c>
      <c r="Y91" s="129">
        <v>28035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8.7'!AA115</f>
        <v>4,902</v>
      </c>
      <c r="D92" s="99">
        <f>'Table 8.7'!AC115</f>
        <v>7.4528715475668639E-2</v>
      </c>
      <c r="E92" s="100">
        <f>'Table 8.7'!AC115</f>
        <v>7.4528715475668639E-2</v>
      </c>
      <c r="F92" s="99">
        <f>'Table 8.7'!AE115</f>
        <v>0.10879891427278898</v>
      </c>
      <c r="G92" s="100">
        <f>'Table 8.7'!AE115</f>
        <v>0.10879891427278898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8.7'!AA8</f>
        <v>$49,400</v>
      </c>
      <c r="D93" s="99">
        <f>'Table 8.7'!AC8</f>
        <v>2.8927785303787035E-2</v>
      </c>
      <c r="E93" s="100">
        <f>'Table 8.7'!AC8</f>
        <v>2.8927785303787035E-2</v>
      </c>
      <c r="F93" s="99">
        <f>'Table 8.7'!AE8</f>
        <v>0.16748685931090579</v>
      </c>
      <c r="G93" s="100">
        <f>'Table 8.7'!AE8</f>
        <v>0.16748685931090579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3581</v>
      </c>
      <c r="Y93" s="129">
        <v>3793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8.7'!AA9</f>
        <v>$5,147.9 mil</v>
      </c>
      <c r="D94" s="99">
        <f>'Table 8.7'!AC9</f>
        <v>4.1253175800858077E-2</v>
      </c>
      <c r="E94" s="100">
        <f>'Table 8.7'!AC9</f>
        <v>4.1253175800858077E-2</v>
      </c>
      <c r="F94" s="99">
        <f>'Table 8.7'!AE9</f>
        <v>0.22001259341628532</v>
      </c>
      <c r="G94" s="100">
        <f>'Table 8.7'!AE9</f>
        <v>0.22001259341628532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7621</v>
      </c>
      <c r="Y94" s="129">
        <v>7859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484</v>
      </c>
      <c r="Y95" s="129">
        <v>490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2064</v>
      </c>
      <c r="Y96" s="129">
        <v>2176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5137</v>
      </c>
      <c r="Y97" s="129">
        <v>5346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2336</v>
      </c>
      <c r="Y98" s="129">
        <v>2424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46</v>
      </c>
      <c r="Y99" s="129">
        <v>50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313</v>
      </c>
      <c r="Y100" s="129">
        <v>341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27425</v>
      </c>
      <c r="Y101" s="129">
        <v>28044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56115</v>
      </c>
      <c r="Y104" s="127">
        <v>60091</v>
      </c>
      <c r="Z104" s="127"/>
      <c r="AA104" s="127" t="str">
        <f>TEXT(Y104,"###,###")</f>
        <v>60,091</v>
      </c>
      <c r="AB104" s="127"/>
      <c r="AC104" s="127">
        <f>Y104/($Y$4)*100</f>
        <v>77.038755913385728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11843</v>
      </c>
      <c r="Y105" s="127">
        <v>11703</v>
      </c>
      <c r="Z105" s="127"/>
      <c r="AA105" s="127" t="str">
        <f>TEXT(Y105,"###,###")</f>
        <v>11,703</v>
      </c>
      <c r="AB105" s="127"/>
      <c r="AC105" s="127">
        <f>Y105/($Y$4)*100</f>
        <v>15.003653799310266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67958</v>
      </c>
      <c r="Y106" s="127">
        <v>71794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12893</v>
      </c>
      <c r="Y108" s="127">
        <v>14316</v>
      </c>
      <c r="Z108" s="127"/>
      <c r="AA108" s="127" t="str">
        <f>TEXT(Y108,"###,###")</f>
        <v>14,316</v>
      </c>
      <c r="AB108" s="127"/>
      <c r="AC108" s="127">
        <f>Y108/($Y$4)*100</f>
        <v>18.353610851142935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10474</v>
      </c>
      <c r="Y109" s="127">
        <v>11130</v>
      </c>
      <c r="Z109" s="127"/>
      <c r="AA109" s="127" t="str">
        <f>TEXT(Y109,"###,###")</f>
        <v>11,130</v>
      </c>
      <c r="AB109" s="127"/>
      <c r="AC109" s="127">
        <f t="shared" ref="AC109:AC111" si="3">Y109/($Y$4)*100</f>
        <v>14.269047832720094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15942</v>
      </c>
      <c r="Y110" s="127">
        <v>16474</v>
      </c>
      <c r="Z110" s="127"/>
      <c r="AA110" s="127" t="str">
        <f>TEXT(Y110,"###,###")</f>
        <v>16,474</v>
      </c>
      <c r="AB110" s="127"/>
      <c r="AC110" s="127">
        <f t="shared" si="3"/>
        <v>21.12024204817887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28649</v>
      </c>
      <c r="Y111" s="127">
        <v>29874</v>
      </c>
      <c r="Z111" s="127"/>
      <c r="AA111" s="127" t="str">
        <f>TEXT(Y111,"###,###")</f>
        <v>29,874</v>
      </c>
      <c r="AB111" s="127"/>
      <c r="AC111" s="127">
        <f t="shared" si="3"/>
        <v>38.299508980654096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75688</v>
      </c>
      <c r="Y112" s="127">
        <v>78001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3063</v>
      </c>
      <c r="U114" s="127">
        <v>3238</v>
      </c>
      <c r="V114" s="127">
        <v>3276</v>
      </c>
      <c r="W114" s="127">
        <v>3320</v>
      </c>
      <c r="X114" s="127">
        <v>3269</v>
      </c>
      <c r="Y114" s="127">
        <v>3412</v>
      </c>
      <c r="Z114" s="127"/>
      <c r="AA114" s="127" t="str">
        <f>TEXT(Y114,"###,###")</f>
        <v>3,412</v>
      </c>
      <c r="AB114" s="127"/>
      <c r="AC114" s="127">
        <f>Y114/X114-1</f>
        <v>4.3744264301009528E-2</v>
      </c>
      <c r="AD114" s="127"/>
      <c r="AE114" s="127">
        <f>Y114/T114-1</f>
        <v>0.11394058112961147</v>
      </c>
      <c r="AF114" s="127"/>
    </row>
    <row r="115" spans="19:32" x14ac:dyDescent="0.25">
      <c r="S115" s="127" t="s">
        <v>104</v>
      </c>
      <c r="T115" s="127">
        <v>4421</v>
      </c>
      <c r="U115" s="127">
        <v>4569</v>
      </c>
      <c r="V115" s="127">
        <v>4566</v>
      </c>
      <c r="W115" s="127">
        <v>4705</v>
      </c>
      <c r="X115" s="127">
        <v>4562</v>
      </c>
      <c r="Y115" s="127">
        <v>4902</v>
      </c>
      <c r="Z115" s="127"/>
      <c r="AA115" s="127" t="str">
        <f>TEXT(Y115,"###,###")</f>
        <v>4,902</v>
      </c>
      <c r="AB115" s="127"/>
      <c r="AC115" s="127">
        <f>Y115/X115-1</f>
        <v>7.4528715475668639E-2</v>
      </c>
      <c r="AD115" s="127"/>
      <c r="AE115" s="127">
        <f>Y115/T115-1</f>
        <v>0.10879891427278898</v>
      </c>
      <c r="AF115" s="127"/>
    </row>
    <row r="116" spans="19:32" x14ac:dyDescent="0.25">
      <c r="S116" s="127" t="s">
        <v>56</v>
      </c>
      <c r="T116" s="127">
        <v>7484</v>
      </c>
      <c r="U116" s="127">
        <v>7807</v>
      </c>
      <c r="V116" s="127">
        <v>7842</v>
      </c>
      <c r="W116" s="127">
        <v>8025</v>
      </c>
      <c r="X116" s="127">
        <v>7831</v>
      </c>
      <c r="Y116" s="127">
        <v>8314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45.72</v>
      </c>
      <c r="V118" s="127">
        <v>46.8</v>
      </c>
      <c r="W118" s="127">
        <v>40.880000000000003</v>
      </c>
      <c r="X118" s="127">
        <v>42</v>
      </c>
      <c r="Y118" s="127">
        <v>43.95</v>
      </c>
      <c r="Z118" s="127"/>
      <c r="AA118" s="127" t="str">
        <f>TEXT(Y118,"##.0")</f>
        <v>44.0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44734</v>
      </c>
      <c r="V120" s="127">
        <v>45409</v>
      </c>
      <c r="W120" s="127">
        <v>46011</v>
      </c>
      <c r="X120" s="127">
        <v>46094</v>
      </c>
      <c r="Y120" s="127">
        <v>47038</v>
      </c>
      <c r="Z120" s="127"/>
      <c r="AA120" s="127" t="str">
        <f>TEXT(Y120,"###,###")</f>
        <v>47,038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4864</v>
      </c>
      <c r="V121" s="127">
        <v>4760</v>
      </c>
      <c r="W121" s="127">
        <v>4516</v>
      </c>
      <c r="X121" s="127">
        <v>4698</v>
      </c>
      <c r="Y121" s="127">
        <v>4676</v>
      </c>
      <c r="Z121" s="127"/>
      <c r="AA121" s="127" t="str">
        <f t="shared" ref="AA121:AA128" si="4">TEXT(Y121,"###,###")</f>
        <v>4,676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4287</v>
      </c>
      <c r="V122" s="127">
        <v>4223</v>
      </c>
      <c r="W122" s="127">
        <v>4180</v>
      </c>
      <c r="X122" s="127">
        <v>4208</v>
      </c>
      <c r="Y122" s="127">
        <v>4365</v>
      </c>
      <c r="Z122" s="127"/>
      <c r="AA122" s="127" t="str">
        <f t="shared" si="4"/>
        <v>4,365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49021</v>
      </c>
      <c r="V124" s="127">
        <v>49632</v>
      </c>
      <c r="W124" s="127">
        <v>50191</v>
      </c>
      <c r="X124" s="127">
        <v>50302</v>
      </c>
      <c r="Y124" s="127">
        <v>51403</v>
      </c>
      <c r="Z124" s="127"/>
      <c r="AA124" s="127" t="str">
        <f t="shared" si="4"/>
        <v>51,403</v>
      </c>
      <c r="AB124" s="127"/>
      <c r="AC124" s="127">
        <f>Y124/$Y$7*100</f>
        <v>91.661762870236629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9151</v>
      </c>
      <c r="V125" s="127">
        <v>8983</v>
      </c>
      <c r="W125" s="127">
        <v>8696</v>
      </c>
      <c r="X125" s="127">
        <v>8906</v>
      </c>
      <c r="Y125" s="127">
        <v>9041</v>
      </c>
      <c r="Z125" s="127"/>
      <c r="AA125" s="127" t="str">
        <f t="shared" si="4"/>
        <v>9,041</v>
      </c>
      <c r="AB125" s="127"/>
      <c r="AC125" s="127">
        <f>Y125/$Y$7*100</f>
        <v>16.12189946325719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27302</v>
      </c>
      <c r="V127" s="127">
        <v>27507</v>
      </c>
      <c r="W127" s="127">
        <v>27538</v>
      </c>
      <c r="X127" s="127">
        <v>27574</v>
      </c>
      <c r="Y127" s="127">
        <v>28035</v>
      </c>
      <c r="Z127" s="127"/>
      <c r="AA127" s="127" t="str">
        <f t="shared" si="4"/>
        <v>28,035</v>
      </c>
      <c r="AB127" s="127"/>
      <c r="AC127" s="127">
        <f>Y127/$Y$7*100</f>
        <v>49.991975605841759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26587</v>
      </c>
      <c r="V128" s="127">
        <v>26885</v>
      </c>
      <c r="W128" s="127">
        <v>27165</v>
      </c>
      <c r="X128" s="127">
        <v>27425</v>
      </c>
      <c r="Y128" s="127">
        <v>28044</v>
      </c>
      <c r="Z128" s="127"/>
      <c r="AA128" s="127" t="str">
        <f t="shared" si="4"/>
        <v>28,044</v>
      </c>
      <c r="AB128" s="127"/>
      <c r="AC128" s="127">
        <f>Y128/$Y$7*100</f>
        <v>50.008024394158248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D13F2B3E-AA39-4D76-B7D5-5FA38357F04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6BE42F92-1455-4B29-B039-D605E48C1A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0E2497C5-4544-45AE-802D-F843B861137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9975F30C-C4D3-442F-9F1D-07359C2FBE5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Yarriambiack</v>
      </c>
      <c r="T1" s="127"/>
      <c r="U1" s="127"/>
      <c r="V1" s="127"/>
      <c r="W1" s="127"/>
      <c r="X1" s="127"/>
      <c r="Y1" s="127" t="str">
        <f>Y3</f>
        <v>8.79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189</v>
      </c>
      <c r="V3" s="127"/>
      <c r="W3" s="127"/>
      <c r="X3" s="127"/>
      <c r="Y3" s="127" t="s">
        <v>288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8.79'!$Y$3&amp;" "&amp;'Table 8.79'!$U$3&amp;", "&amp;'State data for spotlight'!$C$3&amp;", "&amp;'Table 8.79'!$Y$2</f>
        <v>Table 8.79 Yarriambiack,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5171</v>
      </c>
      <c r="U4" s="129">
        <v>5044</v>
      </c>
      <c r="V4" s="129">
        <v>5129</v>
      </c>
      <c r="W4" s="129">
        <v>4847</v>
      </c>
      <c r="X4" s="129">
        <v>4525</v>
      </c>
      <c r="Y4" s="129">
        <v>4751</v>
      </c>
      <c r="Z4" s="127"/>
      <c r="AA4" s="127" t="str">
        <f>TEXT(Y4,"###,###")</f>
        <v>4,751</v>
      </c>
      <c r="AB4" s="127"/>
      <c r="AC4" s="127">
        <f t="shared" ref="AC4:AC9" si="0">Y4/X4-1</f>
        <v>4.9944751381215458E-2</v>
      </c>
      <c r="AD4" s="127"/>
      <c r="AE4" s="127">
        <f>Y4/T4-1</f>
        <v>-8.1222200734867522E-2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2661</v>
      </c>
      <c r="U5" s="129">
        <v>2594</v>
      </c>
      <c r="V5" s="129">
        <v>2611</v>
      </c>
      <c r="W5" s="129">
        <v>2440</v>
      </c>
      <c r="X5" s="129">
        <v>2281</v>
      </c>
      <c r="Y5" s="129">
        <v>2465</v>
      </c>
      <c r="Z5" s="127"/>
      <c r="AA5" s="127" t="str">
        <f>TEXT(Y5,"###,###")</f>
        <v>2,465</v>
      </c>
      <c r="AB5" s="127"/>
      <c r="AC5" s="127">
        <f t="shared" si="0"/>
        <v>8.0666374397194263E-2</v>
      </c>
      <c r="AD5" s="127"/>
      <c r="AE5" s="127">
        <f t="shared" ref="AE5:AE9" si="1">Y5/T5-1</f>
        <v>-7.3656520105223611E-2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2512</v>
      </c>
      <c r="U6" s="129">
        <v>2450</v>
      </c>
      <c r="V6" s="129">
        <v>2521</v>
      </c>
      <c r="W6" s="129">
        <v>2410</v>
      </c>
      <c r="X6" s="129">
        <v>2243</v>
      </c>
      <c r="Y6" s="129">
        <v>2286</v>
      </c>
      <c r="Z6" s="127"/>
      <c r="AA6" s="127" t="str">
        <f>TEXT(Y6,"###,###")</f>
        <v>2,286</v>
      </c>
      <c r="AB6" s="127"/>
      <c r="AC6" s="127">
        <f t="shared" si="0"/>
        <v>1.9170753455193923E-2</v>
      </c>
      <c r="AD6" s="127"/>
      <c r="AE6" s="127">
        <f t="shared" si="1"/>
        <v>-8.9968152866242046E-2</v>
      </c>
      <c r="AF6" s="127"/>
    </row>
    <row r="7" spans="1:32" ht="16.5" customHeight="1" thickBot="1" x14ac:dyDescent="0.3">
      <c r="A7" s="46" t="str">
        <f>"QUICK STATS for "&amp;'Table 8.79'!Y2&amp;"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3500</v>
      </c>
      <c r="U7" s="129">
        <v>3445</v>
      </c>
      <c r="V7" s="129">
        <v>3456</v>
      </c>
      <c r="W7" s="129">
        <v>3324</v>
      </c>
      <c r="X7" s="129">
        <v>3112</v>
      </c>
      <c r="Y7" s="129">
        <v>3275</v>
      </c>
      <c r="Z7" s="127"/>
      <c r="AA7" s="127" t="str">
        <f>TEXT(Y7,"###,###")</f>
        <v>3,275</v>
      </c>
      <c r="AB7" s="127"/>
      <c r="AC7" s="127">
        <f t="shared" si="0"/>
        <v>5.2377892030848416E-2</v>
      </c>
      <c r="AD7" s="127"/>
      <c r="AE7" s="127">
        <f t="shared" si="1"/>
        <v>-6.4285714285714279E-2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4,751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8.79'!AA7</f>
        <v>3,275</v>
      </c>
      <c r="P8" s="51"/>
      <c r="S8" s="127" t="s">
        <v>96</v>
      </c>
      <c r="T8" s="127">
        <v>23020</v>
      </c>
      <c r="U8" s="127">
        <v>24251.52</v>
      </c>
      <c r="V8" s="127">
        <v>24038.5</v>
      </c>
      <c r="W8" s="127">
        <v>24630.9</v>
      </c>
      <c r="X8" s="127">
        <v>26694.32</v>
      </c>
      <c r="Y8" s="127">
        <v>25756</v>
      </c>
      <c r="Z8" s="127"/>
      <c r="AA8" s="127" t="str">
        <f>TEXT(Y8,"$###,###")</f>
        <v>$25,756</v>
      </c>
      <c r="AB8" s="127"/>
      <c r="AC8" s="127">
        <f t="shared" si="0"/>
        <v>-3.5150548880810595E-2</v>
      </c>
      <c r="AD8" s="127"/>
      <c r="AE8" s="127">
        <f t="shared" si="1"/>
        <v>0.11885317115551697</v>
      </c>
      <c r="AF8" s="127"/>
    </row>
    <row r="9" spans="1:32" x14ac:dyDescent="0.25">
      <c r="A9" s="55" t="s">
        <v>17</v>
      </c>
      <c r="B9" s="56"/>
      <c r="C9" s="57"/>
      <c r="D9" s="58">
        <f>'Table 8.79'!AC104</f>
        <v>56.977478425594605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52.916030534351144</v>
      </c>
      <c r="P9" s="59" t="s">
        <v>97</v>
      </c>
      <c r="S9" s="127" t="s">
        <v>9</v>
      </c>
      <c r="T9" s="127">
        <v>140739609</v>
      </c>
      <c r="U9" s="127">
        <v>158263981</v>
      </c>
      <c r="V9" s="127">
        <v>160425552</v>
      </c>
      <c r="W9" s="127">
        <v>117696591</v>
      </c>
      <c r="X9" s="127">
        <v>109982864</v>
      </c>
      <c r="Y9" s="127">
        <v>150322470</v>
      </c>
      <c r="Z9" s="127"/>
      <c r="AA9" s="127" t="str">
        <f>TEXT(Y9/1000000,"$#,###.0")&amp;" mil"</f>
        <v>$150.3 mil</v>
      </c>
      <c r="AB9" s="127"/>
      <c r="AC9" s="127">
        <f t="shared" si="0"/>
        <v>0.36678082869345907</v>
      </c>
      <c r="AD9" s="127"/>
      <c r="AE9" s="127">
        <f t="shared" si="1"/>
        <v>6.8089296738063299E-2</v>
      </c>
      <c r="AF9" s="127"/>
    </row>
    <row r="10" spans="1:32" x14ac:dyDescent="0.25">
      <c r="A10" s="55" t="s">
        <v>20</v>
      </c>
      <c r="B10" s="56"/>
      <c r="C10" s="57"/>
      <c r="D10" s="58">
        <f>'Table 8.79'!AC105</f>
        <v>19.364344348558198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47.083969465648856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79.877862595419842</v>
      </c>
      <c r="P11" s="59" t="s">
        <v>97</v>
      </c>
      <c r="S11" s="127" t="s">
        <v>32</v>
      </c>
      <c r="T11" s="129">
        <v>3929</v>
      </c>
      <c r="U11" s="129">
        <v>3772</v>
      </c>
      <c r="V11" s="129">
        <v>3847</v>
      </c>
      <c r="W11" s="129">
        <v>3669</v>
      </c>
      <c r="X11" s="129">
        <v>3520</v>
      </c>
      <c r="Y11" s="129">
        <v>3652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8.79'!AC108</f>
        <v>19.80635655651442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33.557251908396942</v>
      </c>
      <c r="P12" s="59" t="s">
        <v>97</v>
      </c>
      <c r="S12" s="127" t="s">
        <v>33</v>
      </c>
      <c r="T12" s="129">
        <v>1245</v>
      </c>
      <c r="U12" s="129">
        <v>1273</v>
      </c>
      <c r="V12" s="129">
        <v>1284</v>
      </c>
      <c r="W12" s="129">
        <v>1180</v>
      </c>
      <c r="X12" s="129">
        <v>1000</v>
      </c>
      <c r="Y12" s="129">
        <v>1099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8.79'!AC109</f>
        <v>15.701957482635235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8.79'!AA118</f>
        <v>46.0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8.79'!AC110</f>
        <v>18.269837928857083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16.152671755725191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8.79'!AC111</f>
        <v>22.563670806146074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83.847328244274806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597</v>
      </c>
      <c r="Z15" s="127"/>
      <c r="AA15" s="130">
        <f t="shared" ref="AA15:AA34" si="2">IF(Y15="np",0,Y15/$Y$34)</f>
        <v>0.12565775626183961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24</v>
      </c>
      <c r="Z16" s="127"/>
      <c r="AA16" s="130">
        <f t="shared" si="2"/>
        <v>5.0515680909282252E-3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133</v>
      </c>
      <c r="Z17" s="127"/>
      <c r="AA17" s="130">
        <f t="shared" si="2"/>
        <v>2.7994106503893917E-2</v>
      </c>
      <c r="AB17" s="127"/>
      <c r="AC17" s="127"/>
      <c r="AD17" s="127"/>
      <c r="AE17" s="127"/>
      <c r="AF17" s="127"/>
    </row>
    <row r="18" spans="1:32" x14ac:dyDescent="0.25">
      <c r="A18" s="85" t="str">
        <f>'Table 8.79'!$S$1&amp;" ("&amp;'Table 8.79'!$T$2&amp;" to "&amp;'Table 8.79'!$Y$2&amp;")"</f>
        <v>Yarriambiack (2011-12 to 2016-17)</v>
      </c>
      <c r="B18" s="85"/>
      <c r="C18" s="85"/>
      <c r="D18" s="85"/>
      <c r="E18" s="85"/>
      <c r="F18" s="85"/>
      <c r="G18" s="85" t="str">
        <f>'Table 8.79'!$S$1&amp;" ("&amp;'Table 8.79'!$T$2&amp;" to "&amp;'Table 8.79'!$Y$2&amp;")"</f>
        <v>Yarriambiack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39</v>
      </c>
      <c r="Z18" s="127"/>
      <c r="AA18" s="130">
        <f t="shared" si="2"/>
        <v>8.2087981477583661E-3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190</v>
      </c>
      <c r="Z19" s="127"/>
      <c r="AA19" s="130">
        <f t="shared" si="2"/>
        <v>3.999158071984845E-2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164</v>
      </c>
      <c r="Z20" s="127"/>
      <c r="AA20" s="130">
        <f t="shared" si="2"/>
        <v>3.4519048621342877E-2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309</v>
      </c>
      <c r="Z21" s="127"/>
      <c r="AA21" s="130">
        <f t="shared" si="2"/>
        <v>6.5038939170700902E-2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148</v>
      </c>
      <c r="Z22" s="127"/>
      <c r="AA22" s="130">
        <f t="shared" si="2"/>
        <v>3.1151336560724059E-2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280</v>
      </c>
      <c r="Z23" s="127"/>
      <c r="AA23" s="130">
        <f t="shared" si="2"/>
        <v>5.8934961060829301E-2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14</v>
      </c>
      <c r="Z24" s="127"/>
      <c r="AA24" s="130">
        <f t="shared" si="2"/>
        <v>2.9467480530414648E-3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91</v>
      </c>
      <c r="Z25" s="127"/>
      <c r="AA25" s="130">
        <f t="shared" si="2"/>
        <v>1.9153862344769523E-2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42</v>
      </c>
      <c r="Z26" s="127"/>
      <c r="AA26" s="130">
        <f t="shared" si="2"/>
        <v>8.8402441591243948E-3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114</v>
      </c>
      <c r="Z27" s="127"/>
      <c r="AA27" s="130">
        <f t="shared" si="2"/>
        <v>2.3994948431909073E-2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177</v>
      </c>
      <c r="Z28" s="127"/>
      <c r="AA28" s="130">
        <f t="shared" si="2"/>
        <v>3.7255314670595667E-2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271</v>
      </c>
      <c r="Z29" s="127"/>
      <c r="AA29" s="130">
        <f t="shared" si="2"/>
        <v>5.7040623026731213E-2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359</v>
      </c>
      <c r="Z30" s="127"/>
      <c r="AA30" s="130">
        <f t="shared" si="2"/>
        <v>7.5563039360134712E-2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8.79'!Y2&amp;")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500</v>
      </c>
      <c r="Z31" s="127"/>
      <c r="AA31" s="130">
        <f t="shared" si="2"/>
        <v>0.10524100189433803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64</v>
      </c>
      <c r="Z32" s="127"/>
      <c r="AA32" s="130">
        <f t="shared" si="2"/>
        <v>1.3470848242475268E-2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96</v>
      </c>
      <c r="Z33" s="127"/>
      <c r="AA33" s="130">
        <f t="shared" si="2"/>
        <v>2.0206272363712901E-2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4751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2914</v>
      </c>
      <c r="U37" s="127">
        <v>2881</v>
      </c>
      <c r="V37" s="127">
        <v>2840</v>
      </c>
      <c r="W37" s="127">
        <v>2789</v>
      </c>
      <c r="X37" s="127">
        <v>2606</v>
      </c>
      <c r="Y37" s="127">
        <v>2746</v>
      </c>
      <c r="Z37" s="127"/>
      <c r="AA37" s="127" t="str">
        <f>TEXT(Y37,"###,###")</f>
        <v>2,746</v>
      </c>
      <c r="AB37" s="127"/>
      <c r="AC37" s="127">
        <f>Y37/X37-1</f>
        <v>5.3722179585571794E-2</v>
      </c>
      <c r="AD37" s="127"/>
      <c r="AE37" s="127">
        <f>Y37/T37-1</f>
        <v>-5.7652711050102945E-2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584</v>
      </c>
      <c r="U38" s="127">
        <v>569</v>
      </c>
      <c r="V38" s="127">
        <v>617</v>
      </c>
      <c r="W38" s="127">
        <v>541</v>
      </c>
      <c r="X38" s="127">
        <v>510</v>
      </c>
      <c r="Y38" s="127">
        <v>529</v>
      </c>
      <c r="Z38" s="127"/>
      <c r="AA38" s="127" t="str">
        <f>TEXT(Y38,"###,###")</f>
        <v>529</v>
      </c>
      <c r="AB38" s="127"/>
      <c r="AC38" s="127">
        <f>Y38/X38-1</f>
        <v>3.7254901960784403E-2</v>
      </c>
      <c r="AD38" s="127"/>
      <c r="AE38" s="127">
        <f>Y38/T38-1</f>
        <v>-9.417808219178081E-2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3498</v>
      </c>
      <c r="U40" s="127">
        <v>3450</v>
      </c>
      <c r="V40" s="127">
        <v>3457</v>
      </c>
      <c r="W40" s="127">
        <v>3330</v>
      </c>
      <c r="X40" s="127">
        <v>3116</v>
      </c>
      <c r="Y40" s="127">
        <v>3275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83.847328244274806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16.152671755725191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0</v>
      </c>
      <c r="Y44" s="129">
        <v>0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60</v>
      </c>
      <c r="Y45" s="129">
        <v>58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147</v>
      </c>
      <c r="Y46" s="129">
        <v>159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218</v>
      </c>
      <c r="Y47" s="129">
        <v>244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225</v>
      </c>
      <c r="Y48" s="129">
        <v>240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8.79'!S1&amp;" ("&amp;'Table 8.79'!Y2&amp;") *"</f>
        <v>Number of jobs by age and sex of job holders in Yarriambiack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163</v>
      </c>
      <c r="Y49" s="129">
        <v>170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135</v>
      </c>
      <c r="Y50" s="129">
        <v>160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141</v>
      </c>
      <c r="Y51" s="129">
        <v>131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210</v>
      </c>
      <c r="Y52" s="129">
        <v>227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221</v>
      </c>
      <c r="Y53" s="129">
        <v>240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275</v>
      </c>
      <c r="Y54" s="129">
        <v>295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220</v>
      </c>
      <c r="Y55" s="129">
        <v>256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125</v>
      </c>
      <c r="Y56" s="129">
        <v>127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57</v>
      </c>
      <c r="Y57" s="129">
        <v>64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35</v>
      </c>
      <c r="Y58" s="129">
        <v>40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26</v>
      </c>
      <c r="Y59" s="129">
        <v>34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19</v>
      </c>
      <c r="Y60" s="129">
        <v>18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2282</v>
      </c>
      <c r="Y61" s="129">
        <v>2465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0</v>
      </c>
      <c r="Y63" s="129">
        <v>0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8.79'!S1&amp;" ("&amp;'Table 8.79'!Y2&amp;") *"</f>
        <v>Number of employed persons per occupation of main job by sex in Yarriambiack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66</v>
      </c>
      <c r="Y64" s="129">
        <v>62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155</v>
      </c>
      <c r="Y65" s="129">
        <v>161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212</v>
      </c>
      <c r="Y66" s="129">
        <v>215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207</v>
      </c>
      <c r="Y67" s="129">
        <v>182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152</v>
      </c>
      <c r="Y68" s="129">
        <v>164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155</v>
      </c>
      <c r="Y69" s="129">
        <v>144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148</v>
      </c>
      <c r="Y70" s="129">
        <v>184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205</v>
      </c>
      <c r="Y71" s="129">
        <v>209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265</v>
      </c>
      <c r="Y72" s="129">
        <v>253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276</v>
      </c>
      <c r="Y73" s="129">
        <v>302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182</v>
      </c>
      <c r="Y74" s="129">
        <v>194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105</v>
      </c>
      <c r="Y75" s="129">
        <v>87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45</v>
      </c>
      <c r="Y76" s="129">
        <v>53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32</v>
      </c>
      <c r="Y77" s="129">
        <v>38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13</v>
      </c>
      <c r="Y78" s="129">
        <v>13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19</v>
      </c>
      <c r="Y79" s="129">
        <v>24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2239</v>
      </c>
      <c r="Y80" s="129">
        <v>2286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8.79'!S1</f>
        <v>Yarriambiack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155</v>
      </c>
      <c r="Y83" s="129">
        <v>174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114</v>
      </c>
      <c r="Y84" s="129">
        <v>110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8.79'!AA4</f>
        <v>4,751</v>
      </c>
      <c r="D85" s="99">
        <f>'Table 8.79'!AC4</f>
        <v>4.9944751381215458E-2</v>
      </c>
      <c r="E85" s="100">
        <f>'Table 8.79'!AC4</f>
        <v>4.9944751381215458E-2</v>
      </c>
      <c r="F85" s="99">
        <f>'Table 8.79'!AE4</f>
        <v>-8.1222200734867522E-2</v>
      </c>
      <c r="G85" s="100">
        <f>'Table 8.79'!AE4</f>
        <v>-8.1222200734867522E-2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197</v>
      </c>
      <c r="Y85" s="129">
        <v>192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8.79'!AA5</f>
        <v>2,465</v>
      </c>
      <c r="D86" s="99">
        <f>'Table 8.79'!AC5</f>
        <v>8.0666374397194263E-2</v>
      </c>
      <c r="E86" s="100">
        <f>'Table 8.79'!AC5</f>
        <v>8.0666374397194263E-2</v>
      </c>
      <c r="F86" s="99">
        <f>'Table 8.79'!AE5</f>
        <v>-7.3656520105223611E-2</v>
      </c>
      <c r="G86" s="100">
        <f>'Table 8.79'!AE5</f>
        <v>-7.3656520105223611E-2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63</v>
      </c>
      <c r="Y86" s="129">
        <v>59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8.79'!AA6</f>
        <v>2,286</v>
      </c>
      <c r="D87" s="99">
        <f>'Table 8.79'!AC6</f>
        <v>1.9170753455193923E-2</v>
      </c>
      <c r="E87" s="100">
        <f>'Table 8.79'!AC6</f>
        <v>1.9170753455193923E-2</v>
      </c>
      <c r="F87" s="99">
        <f>'Table 8.79'!AE6</f>
        <v>-8.9968152866242046E-2</v>
      </c>
      <c r="G87" s="100">
        <f>'Table 8.79'!AE6</f>
        <v>-8.9968152866242046E-2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43</v>
      </c>
      <c r="Y87" s="129">
        <v>55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8.79'!AA7</f>
        <v>3,275</v>
      </c>
      <c r="D88" s="99">
        <f>'Table 8.79'!AC7</f>
        <v>5.2377892030848416E-2</v>
      </c>
      <c r="E88" s="100">
        <f>'Table 8.79'!AC7</f>
        <v>5.2377892030848416E-2</v>
      </c>
      <c r="F88" s="99">
        <f>'Table 8.79'!AE7</f>
        <v>-6.4285714285714279E-2</v>
      </c>
      <c r="G88" s="100">
        <f>'Table 8.79'!AE7</f>
        <v>-6.4285714285714279E-2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57</v>
      </c>
      <c r="Y88" s="129">
        <v>64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8.79'!AA37</f>
        <v>2,746</v>
      </c>
      <c r="D89" s="99">
        <f>'Table 8.79'!AC37</f>
        <v>5.3722179585571794E-2</v>
      </c>
      <c r="E89" s="100">
        <f>'Table 8.79'!AC37</f>
        <v>5.3722179585571794E-2</v>
      </c>
      <c r="F89" s="99">
        <f>'Table 8.79'!AE37</f>
        <v>-5.7652711050102945E-2</v>
      </c>
      <c r="G89" s="100">
        <f>'Table 8.79'!AE37</f>
        <v>-5.7652711050102945E-2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158</v>
      </c>
      <c r="Y89" s="129">
        <v>182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8.79'!AA38</f>
        <v>529</v>
      </c>
      <c r="D90" s="99">
        <f>'Table 8.79'!AC38</f>
        <v>3.7254901960784403E-2</v>
      </c>
      <c r="E90" s="100">
        <f>'Table 8.79'!AC38</f>
        <v>3.7254901960784403E-2</v>
      </c>
      <c r="F90" s="99">
        <f>'Table 8.79'!AE38</f>
        <v>-9.417808219178081E-2</v>
      </c>
      <c r="G90" s="100">
        <f>'Table 8.79'!AE38</f>
        <v>-9.417808219178081E-2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262</v>
      </c>
      <c r="Y90" s="129">
        <v>296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8.79'!AA114</f>
        <v>244</v>
      </c>
      <c r="D91" s="99">
        <f>'Table 8.79'!AC114</f>
        <v>0.12962962962962954</v>
      </c>
      <c r="E91" s="100">
        <f>'Table 8.79'!AC114</f>
        <v>0.12962962962962954</v>
      </c>
      <c r="F91" s="99">
        <f>'Table 8.79'!AE114</f>
        <v>-5.791505791505791E-2</v>
      </c>
      <c r="G91" s="100">
        <f>'Table 8.79'!AE114</f>
        <v>-5.791505791505791E-2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1624</v>
      </c>
      <c r="Y91" s="129">
        <v>1733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8.79'!AA115</f>
        <v>285</v>
      </c>
      <c r="D92" s="99">
        <f>'Table 8.79'!AC115</f>
        <v>-1.041666666666663E-2</v>
      </c>
      <c r="E92" s="100">
        <f>'Table 8.79'!AC115</f>
        <v>-1.041666666666663E-2</v>
      </c>
      <c r="F92" s="99">
        <f>'Table 8.79'!AE115</f>
        <v>-0.13109756097560976</v>
      </c>
      <c r="G92" s="100">
        <f>'Table 8.79'!AE115</f>
        <v>-0.13109756097560976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8.79'!AA8</f>
        <v>$25,756</v>
      </c>
      <c r="D93" s="99">
        <f>'Table 8.79'!AC8</f>
        <v>-3.5150548880810595E-2</v>
      </c>
      <c r="E93" s="100">
        <f>'Table 8.79'!AC8</f>
        <v>-3.5150548880810595E-2</v>
      </c>
      <c r="F93" s="99">
        <f>'Table 8.79'!AE8</f>
        <v>0.11885317115551697</v>
      </c>
      <c r="G93" s="100">
        <f>'Table 8.79'!AE8</f>
        <v>0.11885317115551697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75</v>
      </c>
      <c r="Y93" s="129">
        <v>80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8.79'!AA9</f>
        <v>$150.3 mil</v>
      </c>
      <c r="D94" s="99">
        <f>'Table 8.79'!AC9</f>
        <v>0.36678082869345907</v>
      </c>
      <c r="E94" s="100">
        <f>'Table 8.79'!AC9</f>
        <v>0.36678082869345907</v>
      </c>
      <c r="F94" s="99">
        <f>'Table 8.79'!AE9</f>
        <v>6.8089296738063299E-2</v>
      </c>
      <c r="G94" s="100">
        <f>'Table 8.79'!AE9</f>
        <v>6.8089296738063299E-2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302</v>
      </c>
      <c r="Y94" s="129">
        <v>321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38</v>
      </c>
      <c r="Y95" s="129">
        <v>28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230</v>
      </c>
      <c r="Y96" s="129">
        <v>256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207</v>
      </c>
      <c r="Y97" s="129">
        <v>210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116</v>
      </c>
      <c r="Y98" s="129">
        <v>114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19</v>
      </c>
      <c r="Y99" s="129">
        <v>24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102</v>
      </c>
      <c r="Y100" s="129">
        <v>119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1486</v>
      </c>
      <c r="Y101" s="129">
        <v>1542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2363</v>
      </c>
      <c r="Y104" s="127">
        <v>2707</v>
      </c>
      <c r="Z104" s="127"/>
      <c r="AA104" s="127" t="str">
        <f>TEXT(Y104,"###,###")</f>
        <v>2,707</v>
      </c>
      <c r="AB104" s="127"/>
      <c r="AC104" s="127">
        <f>Y104/($Y$4)*100</f>
        <v>56.977478425594605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1207</v>
      </c>
      <c r="Y105" s="127">
        <v>920</v>
      </c>
      <c r="Z105" s="127"/>
      <c r="AA105" s="127" t="str">
        <f>TEXT(Y105,"###,###")</f>
        <v>920</v>
      </c>
      <c r="AB105" s="127"/>
      <c r="AC105" s="127">
        <f>Y105/($Y$4)*100</f>
        <v>19.364344348558198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3570</v>
      </c>
      <c r="Y106" s="127">
        <v>3627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773</v>
      </c>
      <c r="Y108" s="127">
        <v>941</v>
      </c>
      <c r="Z108" s="127"/>
      <c r="AA108" s="127" t="str">
        <f>TEXT(Y108,"###,###")</f>
        <v>941</v>
      </c>
      <c r="AB108" s="127"/>
      <c r="AC108" s="127">
        <f>Y108/($Y$4)*100</f>
        <v>19.80635655651442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701</v>
      </c>
      <c r="Y109" s="127">
        <v>746</v>
      </c>
      <c r="Z109" s="127"/>
      <c r="AA109" s="127" t="str">
        <f>TEXT(Y109,"###,###")</f>
        <v>746</v>
      </c>
      <c r="AB109" s="127"/>
      <c r="AC109" s="127">
        <f t="shared" ref="AC109:AC111" si="3">Y109/($Y$4)*100</f>
        <v>15.701957482635235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962</v>
      </c>
      <c r="Y110" s="127">
        <v>868</v>
      </c>
      <c r="Z110" s="127"/>
      <c r="AA110" s="127" t="str">
        <f>TEXT(Y110,"###,###")</f>
        <v>868</v>
      </c>
      <c r="AB110" s="127"/>
      <c r="AC110" s="127">
        <f t="shared" si="3"/>
        <v>18.269837928857083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1140</v>
      </c>
      <c r="Y111" s="127">
        <v>1072</v>
      </c>
      <c r="Z111" s="127"/>
      <c r="AA111" s="127" t="str">
        <f>TEXT(Y111,"###,###")</f>
        <v>1,072</v>
      </c>
      <c r="AB111" s="127"/>
      <c r="AC111" s="127">
        <f t="shared" si="3"/>
        <v>22.563670806146074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4521</v>
      </c>
      <c r="Y112" s="127">
        <v>4751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259</v>
      </c>
      <c r="U114" s="127">
        <v>244</v>
      </c>
      <c r="V114" s="127">
        <v>243</v>
      </c>
      <c r="W114" s="127">
        <v>222</v>
      </c>
      <c r="X114" s="127">
        <v>216</v>
      </c>
      <c r="Y114" s="127">
        <v>244</v>
      </c>
      <c r="Z114" s="127"/>
      <c r="AA114" s="127" t="str">
        <f>TEXT(Y114,"###,###")</f>
        <v>244</v>
      </c>
      <c r="AB114" s="127"/>
      <c r="AC114" s="127">
        <f>Y114/X114-1</f>
        <v>0.12962962962962954</v>
      </c>
      <c r="AD114" s="127"/>
      <c r="AE114" s="127">
        <f>Y114/T114-1</f>
        <v>-5.791505791505791E-2</v>
      </c>
      <c r="AF114" s="127"/>
    </row>
    <row r="115" spans="19:32" x14ac:dyDescent="0.25">
      <c r="S115" s="127" t="s">
        <v>104</v>
      </c>
      <c r="T115" s="127">
        <v>328</v>
      </c>
      <c r="U115" s="127">
        <v>323</v>
      </c>
      <c r="V115" s="127">
        <v>368</v>
      </c>
      <c r="W115" s="127">
        <v>313</v>
      </c>
      <c r="X115" s="127">
        <v>288</v>
      </c>
      <c r="Y115" s="127">
        <v>285</v>
      </c>
      <c r="Z115" s="127"/>
      <c r="AA115" s="127" t="str">
        <f>TEXT(Y115,"###,###")</f>
        <v>285</v>
      </c>
      <c r="AB115" s="127"/>
      <c r="AC115" s="127">
        <f>Y115/X115-1</f>
        <v>-1.041666666666663E-2</v>
      </c>
      <c r="AD115" s="127"/>
      <c r="AE115" s="127">
        <f>Y115/T115-1</f>
        <v>-0.13109756097560976</v>
      </c>
      <c r="AF115" s="127"/>
    </row>
    <row r="116" spans="19:32" x14ac:dyDescent="0.25">
      <c r="S116" s="127" t="s">
        <v>56</v>
      </c>
      <c r="T116" s="127">
        <v>587</v>
      </c>
      <c r="U116" s="127">
        <v>567</v>
      </c>
      <c r="V116" s="127">
        <v>611</v>
      </c>
      <c r="W116" s="127">
        <v>535</v>
      </c>
      <c r="X116" s="127">
        <v>504</v>
      </c>
      <c r="Y116" s="127">
        <v>529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45.25</v>
      </c>
      <c r="V118" s="127">
        <v>47.22</v>
      </c>
      <c r="W118" s="127">
        <v>44.5</v>
      </c>
      <c r="X118" s="127">
        <v>44.78</v>
      </c>
      <c r="Y118" s="127">
        <v>46.02</v>
      </c>
      <c r="Z118" s="127"/>
      <c r="AA118" s="127" t="str">
        <f>TEXT(Y118,"##.0")</f>
        <v>46.0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2172</v>
      </c>
      <c r="V120" s="127">
        <v>2177</v>
      </c>
      <c r="W120" s="127">
        <v>2147</v>
      </c>
      <c r="X120" s="127">
        <v>2111</v>
      </c>
      <c r="Y120" s="127">
        <v>2176</v>
      </c>
      <c r="Z120" s="127"/>
      <c r="AA120" s="127" t="str">
        <f>TEXT(Y120,"###,###")</f>
        <v>2,176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730</v>
      </c>
      <c r="V121" s="127">
        <v>757</v>
      </c>
      <c r="W121" s="127">
        <v>680</v>
      </c>
      <c r="X121" s="127">
        <v>588</v>
      </c>
      <c r="Y121" s="127">
        <v>659</v>
      </c>
      <c r="Z121" s="127"/>
      <c r="AA121" s="127" t="str">
        <f t="shared" ref="AA121:AA128" si="4">TEXT(Y121,"###,###")</f>
        <v>659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544</v>
      </c>
      <c r="V122" s="127">
        <v>524</v>
      </c>
      <c r="W122" s="127">
        <v>498</v>
      </c>
      <c r="X122" s="127">
        <v>412</v>
      </c>
      <c r="Y122" s="127">
        <v>440</v>
      </c>
      <c r="Z122" s="127"/>
      <c r="AA122" s="127" t="str">
        <f t="shared" si="4"/>
        <v>440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2716</v>
      </c>
      <c r="V124" s="127">
        <v>2701</v>
      </c>
      <c r="W124" s="127">
        <v>2645</v>
      </c>
      <c r="X124" s="127">
        <v>2523</v>
      </c>
      <c r="Y124" s="127">
        <v>2616</v>
      </c>
      <c r="Z124" s="127"/>
      <c r="AA124" s="127" t="str">
        <f t="shared" si="4"/>
        <v>2,616</v>
      </c>
      <c r="AB124" s="127"/>
      <c r="AC124" s="127">
        <f>Y124/$Y$7*100</f>
        <v>79.877862595419842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1274</v>
      </c>
      <c r="V125" s="127">
        <v>1281</v>
      </c>
      <c r="W125" s="127">
        <v>1178</v>
      </c>
      <c r="X125" s="127">
        <v>1000</v>
      </c>
      <c r="Y125" s="127">
        <v>1099</v>
      </c>
      <c r="Z125" s="127"/>
      <c r="AA125" s="127" t="str">
        <f t="shared" si="4"/>
        <v>1,099</v>
      </c>
      <c r="AB125" s="127"/>
      <c r="AC125" s="127">
        <f>Y125/$Y$7*100</f>
        <v>33.557251908396942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1840</v>
      </c>
      <c r="V127" s="127">
        <v>1863</v>
      </c>
      <c r="W127" s="127">
        <v>1753</v>
      </c>
      <c r="X127" s="127">
        <v>1627</v>
      </c>
      <c r="Y127" s="127">
        <v>1733</v>
      </c>
      <c r="Z127" s="127"/>
      <c r="AA127" s="127" t="str">
        <f t="shared" si="4"/>
        <v>1,733</v>
      </c>
      <c r="AB127" s="127"/>
      <c r="AC127" s="127">
        <f>Y127/$Y$7*100</f>
        <v>52.916030534351144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1608</v>
      </c>
      <c r="V128" s="127">
        <v>1598</v>
      </c>
      <c r="W128" s="127">
        <v>1573</v>
      </c>
      <c r="X128" s="127">
        <v>1482</v>
      </c>
      <c r="Y128" s="127">
        <v>1542</v>
      </c>
      <c r="Z128" s="127"/>
      <c r="AA128" s="127" t="str">
        <f t="shared" si="4"/>
        <v>1,542</v>
      </c>
      <c r="AB128" s="127"/>
      <c r="AC128" s="127">
        <f>Y128/$Y$7*100</f>
        <v>47.083969465648856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81364F3B-F789-436B-834B-B88EC9B14E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E3FF809A-1D1D-4000-AEB4-781FD531D63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FCC3F430-B2E1-4B1E-AE1A-A973DBE61C7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3EAF7A8C-4909-498A-AD09-FC247CF9EC5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3" tint="0.39997558519241921"/>
  </sheetPr>
  <dimension ref="A1:M58"/>
  <sheetViews>
    <sheetView workbookViewId="0"/>
  </sheetViews>
  <sheetFormatPr defaultRowHeight="15" x14ac:dyDescent="0.25"/>
  <cols>
    <col min="1" max="1" width="43.140625" style="26" bestFit="1" customWidth="1"/>
    <col min="2" max="2" width="14.85546875" style="26" bestFit="1" customWidth="1"/>
    <col min="3" max="3" width="16.7109375" style="26" bestFit="1" customWidth="1"/>
    <col min="4" max="7" width="14.85546875" style="26" bestFit="1" customWidth="1"/>
    <col min="8" max="8" width="7.85546875" style="26" customWidth="1"/>
    <col min="9" max="9" width="11.5703125" style="26" bestFit="1" customWidth="1"/>
    <col min="10" max="10" width="5.28515625" style="26" customWidth="1"/>
    <col min="11" max="11" width="9.140625" style="26"/>
    <col min="12" max="12" width="4.28515625" style="26" customWidth="1"/>
    <col min="13" max="16384" width="9.140625" style="26"/>
  </cols>
  <sheetData>
    <row r="1" spans="1:13" ht="18" thickBot="1" x14ac:dyDescent="0.35">
      <c r="A1" s="104" t="str">
        <f>C3</f>
        <v>Victoria</v>
      </c>
      <c r="B1" s="104"/>
      <c r="C1" s="104"/>
      <c r="D1" s="104"/>
      <c r="E1" s="104"/>
      <c r="F1" s="104"/>
      <c r="G1" s="105">
        <f>G3</f>
        <v>2</v>
      </c>
      <c r="I1" s="126" t="s">
        <v>26</v>
      </c>
      <c r="J1" s="126"/>
      <c r="K1" s="126"/>
      <c r="L1" s="126"/>
      <c r="M1" s="126"/>
    </row>
    <row r="2" spans="1:13" ht="18.75" thickTop="1" thickBot="1" x14ac:dyDescent="0.35">
      <c r="A2" s="104"/>
      <c r="B2" s="106" t="s">
        <v>194</v>
      </c>
      <c r="C2" s="106" t="s">
        <v>68</v>
      </c>
      <c r="D2" s="106" t="s">
        <v>69</v>
      </c>
      <c r="E2" s="106" t="s">
        <v>70</v>
      </c>
      <c r="F2" s="106" t="s">
        <v>67</v>
      </c>
      <c r="G2" s="106" t="s">
        <v>105</v>
      </c>
      <c r="I2" s="126" t="s">
        <v>105</v>
      </c>
      <c r="J2" s="126"/>
      <c r="K2" s="126"/>
      <c r="L2" s="126"/>
      <c r="M2" s="126"/>
    </row>
    <row r="3" spans="1:13" ht="16.5" thickTop="1" thickBot="1" x14ac:dyDescent="0.3">
      <c r="C3" s="26" t="s">
        <v>289</v>
      </c>
      <c r="G3" s="7">
        <v>2</v>
      </c>
      <c r="I3" s="36" t="s">
        <v>27</v>
      </c>
      <c r="K3" s="37" t="s">
        <v>28</v>
      </c>
      <c r="M3" s="37" t="s">
        <v>191</v>
      </c>
    </row>
    <row r="4" spans="1:13" x14ac:dyDescent="0.25">
      <c r="A4" s="40" t="s">
        <v>30</v>
      </c>
      <c r="B4" s="68">
        <v>4400842</v>
      </c>
      <c r="C4" s="68">
        <v>4450139</v>
      </c>
      <c r="D4" s="68">
        <v>4489675</v>
      </c>
      <c r="E4" s="68">
        <v>4570537</v>
      </c>
      <c r="F4" s="68">
        <v>4652227</v>
      </c>
      <c r="G4" s="68">
        <v>4864254</v>
      </c>
      <c r="I4" s="41" t="str">
        <f>TEXT(G4,"#,###,###")</f>
        <v>4,864,254</v>
      </c>
      <c r="K4" s="42">
        <f t="shared" ref="K4:K9" si="0">G4/F4-1</f>
        <v>4.5575377125836702E-2</v>
      </c>
      <c r="M4" s="42">
        <f t="shared" ref="M4:M9" si="1">G4/B4-1</f>
        <v>0.1053007583548784</v>
      </c>
    </row>
    <row r="5" spans="1:13" x14ac:dyDescent="0.25">
      <c r="A5" s="44" t="s">
        <v>6</v>
      </c>
      <c r="B5" s="68">
        <v>2284194</v>
      </c>
      <c r="C5" s="68">
        <v>2301001</v>
      </c>
      <c r="D5" s="68">
        <v>2313930</v>
      </c>
      <c r="E5" s="68">
        <v>2348167</v>
      </c>
      <c r="F5" s="68">
        <v>2388686</v>
      </c>
      <c r="G5" s="68">
        <v>2500569</v>
      </c>
      <c r="I5" s="41" t="str">
        <f>TEXT(G5,"#,###,###")</f>
        <v>2,500,569</v>
      </c>
      <c r="K5" s="42">
        <f t="shared" si="0"/>
        <v>4.683872220961649E-2</v>
      </c>
      <c r="M5" s="42">
        <f t="shared" si="1"/>
        <v>9.4727067840997714E-2</v>
      </c>
    </row>
    <row r="6" spans="1:13" x14ac:dyDescent="0.25">
      <c r="A6" s="44" t="s">
        <v>7</v>
      </c>
      <c r="B6" s="68">
        <v>2116648</v>
      </c>
      <c r="C6" s="68">
        <v>2149066</v>
      </c>
      <c r="D6" s="68">
        <v>2175745</v>
      </c>
      <c r="E6" s="68">
        <v>2222364</v>
      </c>
      <c r="F6" s="68">
        <v>2263536</v>
      </c>
      <c r="G6" s="68">
        <v>2363685</v>
      </c>
      <c r="I6" s="41" t="str">
        <f>TEXT(G6,"#,###,###")</f>
        <v>2,363,685</v>
      </c>
      <c r="K6" s="42">
        <f t="shared" si="0"/>
        <v>4.424449180397394E-2</v>
      </c>
      <c r="M6" s="42">
        <f t="shared" si="1"/>
        <v>0.11671142296687975</v>
      </c>
    </row>
    <row r="7" spans="1:13" x14ac:dyDescent="0.25">
      <c r="A7" s="40" t="s">
        <v>8</v>
      </c>
      <c r="B7" s="68">
        <v>3172126</v>
      </c>
      <c r="C7" s="68">
        <v>3202434</v>
      </c>
      <c r="D7" s="68">
        <v>3238934</v>
      </c>
      <c r="E7" s="68">
        <v>3273259</v>
      </c>
      <c r="F7" s="68">
        <v>3340094</v>
      </c>
      <c r="G7" s="68">
        <v>3433844</v>
      </c>
      <c r="I7" s="41" t="str">
        <f>TEXT(G7,"#,###,###")</f>
        <v>3,433,844</v>
      </c>
      <c r="K7" s="42">
        <f t="shared" si="0"/>
        <v>2.8068072335688754E-2</v>
      </c>
      <c r="M7" s="42">
        <f t="shared" si="1"/>
        <v>8.2505549905646847E-2</v>
      </c>
    </row>
    <row r="8" spans="1:13" x14ac:dyDescent="0.25">
      <c r="A8" s="40" t="s">
        <v>31</v>
      </c>
      <c r="B8" s="68">
        <v>37296.199999999997</v>
      </c>
      <c r="C8" s="68">
        <v>38118.43</v>
      </c>
      <c r="D8" s="68">
        <v>38724.76</v>
      </c>
      <c r="E8" s="68">
        <v>40299</v>
      </c>
      <c r="F8" s="68">
        <v>41785</v>
      </c>
      <c r="G8" s="68">
        <v>42133.59</v>
      </c>
      <c r="I8" s="41" t="str">
        <f>TEXT(G8,"$###,###")</f>
        <v>$42,134</v>
      </c>
      <c r="K8" s="42">
        <f t="shared" si="0"/>
        <v>8.3424673926049131E-3</v>
      </c>
      <c r="M8" s="42">
        <f t="shared" si="1"/>
        <v>0.12970195355022773</v>
      </c>
    </row>
    <row r="9" spans="1:13" x14ac:dyDescent="0.25">
      <c r="A9" s="40" t="s">
        <v>9</v>
      </c>
      <c r="B9" s="68">
        <v>159429620007</v>
      </c>
      <c r="C9" s="68">
        <v>164849227923</v>
      </c>
      <c r="D9" s="68">
        <v>171425227026</v>
      </c>
      <c r="E9" s="68">
        <v>178228138570</v>
      </c>
      <c r="F9" s="68">
        <v>187626643956</v>
      </c>
      <c r="G9" s="68">
        <v>197549552712</v>
      </c>
      <c r="I9" s="41" t="str">
        <f>TEXT(G9/1000000000,"$#,###.0")&amp;" bil"</f>
        <v>$197.5 bil</v>
      </c>
      <c r="K9" s="42">
        <f t="shared" si="0"/>
        <v>5.2886458696809635E-2</v>
      </c>
      <c r="M9" s="42">
        <f t="shared" si="1"/>
        <v>0.23910194795249651</v>
      </c>
    </row>
    <row r="10" spans="1:13" x14ac:dyDescent="0.25">
      <c r="A10" s="40"/>
    </row>
    <row r="11" spans="1:13" x14ac:dyDescent="0.25">
      <c r="A11" s="40" t="s">
        <v>32</v>
      </c>
      <c r="B11" s="68">
        <v>3903589</v>
      </c>
      <c r="C11" s="68">
        <v>3955302</v>
      </c>
      <c r="D11" s="68">
        <v>3995612</v>
      </c>
      <c r="E11" s="68">
        <v>4083986</v>
      </c>
      <c r="F11" s="68">
        <v>4149390</v>
      </c>
      <c r="G11" s="68">
        <v>4341063</v>
      </c>
    </row>
    <row r="12" spans="1:13" x14ac:dyDescent="0.25">
      <c r="A12" s="40" t="s">
        <v>33</v>
      </c>
      <c r="B12" s="68">
        <v>497253</v>
      </c>
      <c r="C12" s="68">
        <v>494837</v>
      </c>
      <c r="D12" s="68">
        <v>494063</v>
      </c>
      <c r="E12" s="68">
        <v>486551</v>
      </c>
      <c r="F12" s="68">
        <v>502837</v>
      </c>
      <c r="G12" s="68">
        <v>523191</v>
      </c>
    </row>
    <row r="13" spans="1:13" x14ac:dyDescent="0.25">
      <c r="A13" s="40"/>
      <c r="B13" s="40"/>
    </row>
    <row r="14" spans="1:13" ht="15.75" thickBot="1" x14ac:dyDescent="0.3">
      <c r="A14" s="73" t="s">
        <v>34</v>
      </c>
      <c r="B14" s="73"/>
      <c r="C14" s="74"/>
      <c r="D14" s="36"/>
      <c r="E14" s="36"/>
      <c r="F14" s="36"/>
      <c r="G14" s="36"/>
      <c r="I14" s="73" t="s">
        <v>35</v>
      </c>
    </row>
    <row r="15" spans="1:13" x14ac:dyDescent="0.25">
      <c r="A15" s="82" t="s">
        <v>71</v>
      </c>
      <c r="B15" s="82"/>
      <c r="C15" s="83"/>
      <c r="D15" s="83"/>
      <c r="E15" s="83"/>
      <c r="F15" s="83"/>
      <c r="G15" s="68">
        <v>92259</v>
      </c>
      <c r="I15" s="107">
        <f t="shared" ref="I15:I34" si="2">IF(G15="np",0,G15/$G$34)</f>
        <v>1.8966731589263226E-2</v>
      </c>
    </row>
    <row r="16" spans="1:13" x14ac:dyDescent="0.25">
      <c r="A16" s="82" t="s">
        <v>72</v>
      </c>
      <c r="B16" s="82"/>
      <c r="C16" s="83"/>
      <c r="D16" s="83"/>
      <c r="E16" s="83"/>
      <c r="F16" s="83"/>
      <c r="G16" s="68">
        <v>11850</v>
      </c>
      <c r="I16" s="107">
        <f t="shared" si="2"/>
        <v>2.436139231216133E-3</v>
      </c>
    </row>
    <row r="17" spans="1:9" x14ac:dyDescent="0.25">
      <c r="A17" s="82" t="s">
        <v>73</v>
      </c>
      <c r="B17" s="82"/>
      <c r="C17" s="83"/>
      <c r="D17" s="83"/>
      <c r="E17" s="83"/>
      <c r="F17" s="83"/>
      <c r="G17" s="68">
        <v>302742</v>
      </c>
      <c r="I17" s="107">
        <f t="shared" si="2"/>
        <v>6.2238115032644266E-2</v>
      </c>
    </row>
    <row r="18" spans="1:9" x14ac:dyDescent="0.25">
      <c r="A18" s="82" t="s">
        <v>74</v>
      </c>
      <c r="B18" s="82"/>
      <c r="C18" s="83"/>
      <c r="D18" s="83"/>
      <c r="E18" s="83"/>
      <c r="F18" s="83"/>
      <c r="G18" s="68">
        <v>34054</v>
      </c>
      <c r="I18" s="107">
        <f t="shared" si="2"/>
        <v>7.0008679645429698E-3</v>
      </c>
    </row>
    <row r="19" spans="1:9" x14ac:dyDescent="0.25">
      <c r="A19" s="82" t="s">
        <v>75</v>
      </c>
      <c r="B19" s="82"/>
      <c r="C19" s="83"/>
      <c r="D19" s="83"/>
      <c r="E19" s="83"/>
      <c r="F19" s="83"/>
      <c r="G19" s="68">
        <v>293034</v>
      </c>
      <c r="I19" s="107">
        <f t="shared" si="2"/>
        <v>6.0242331095374545E-2</v>
      </c>
    </row>
    <row r="20" spans="1:9" x14ac:dyDescent="0.25">
      <c r="A20" s="82" t="s">
        <v>76</v>
      </c>
      <c r="B20" s="82"/>
      <c r="C20" s="83"/>
      <c r="D20" s="83"/>
      <c r="E20" s="83"/>
      <c r="F20" s="83"/>
      <c r="G20" s="68">
        <v>205760</v>
      </c>
      <c r="I20" s="107">
        <f t="shared" si="2"/>
        <v>4.2300422634179879E-2</v>
      </c>
    </row>
    <row r="21" spans="1:9" x14ac:dyDescent="0.25">
      <c r="A21" s="82" t="s">
        <v>77</v>
      </c>
      <c r="B21" s="82"/>
      <c r="C21" s="83"/>
      <c r="D21" s="83"/>
      <c r="E21" s="83"/>
      <c r="F21" s="83"/>
      <c r="G21" s="68">
        <v>433388</v>
      </c>
      <c r="I21" s="107">
        <f t="shared" si="2"/>
        <v>8.9096498661459703E-2</v>
      </c>
    </row>
    <row r="22" spans="1:9" x14ac:dyDescent="0.25">
      <c r="A22" s="82" t="s">
        <v>78</v>
      </c>
      <c r="B22" s="82"/>
      <c r="C22" s="83"/>
      <c r="D22" s="83"/>
      <c r="E22" s="83"/>
      <c r="F22" s="83"/>
      <c r="G22" s="68">
        <v>345266</v>
      </c>
      <c r="I22" s="107">
        <f t="shared" si="2"/>
        <v>7.0980257198740029E-2</v>
      </c>
    </row>
    <row r="23" spans="1:9" x14ac:dyDescent="0.25">
      <c r="A23" s="82" t="s">
        <v>79</v>
      </c>
      <c r="B23" s="82"/>
      <c r="C23" s="83"/>
      <c r="D23" s="83"/>
      <c r="E23" s="83"/>
      <c r="F23" s="83"/>
      <c r="G23" s="68">
        <v>169596</v>
      </c>
      <c r="I23" s="107">
        <f t="shared" si="2"/>
        <v>3.4865777979521631E-2</v>
      </c>
    </row>
    <row r="24" spans="1:9" x14ac:dyDescent="0.25">
      <c r="A24" s="82" t="s">
        <v>80</v>
      </c>
      <c r="B24" s="82"/>
      <c r="C24" s="83"/>
      <c r="D24" s="83"/>
      <c r="E24" s="83"/>
      <c r="F24" s="83"/>
      <c r="G24" s="68">
        <v>85191</v>
      </c>
      <c r="I24" s="107">
        <f t="shared" si="2"/>
        <v>1.7513682468061908E-2</v>
      </c>
    </row>
    <row r="25" spans="1:9" x14ac:dyDescent="0.25">
      <c r="A25" s="82" t="s">
        <v>81</v>
      </c>
      <c r="B25" s="82"/>
      <c r="C25" s="83"/>
      <c r="D25" s="83"/>
      <c r="E25" s="83"/>
      <c r="F25" s="83"/>
      <c r="G25" s="68">
        <v>202805</v>
      </c>
      <c r="I25" s="107">
        <f t="shared" si="2"/>
        <v>4.1692929686648762E-2</v>
      </c>
    </row>
    <row r="26" spans="1:9" x14ac:dyDescent="0.25">
      <c r="A26" s="82" t="s">
        <v>82</v>
      </c>
      <c r="B26" s="82"/>
      <c r="C26" s="83"/>
      <c r="D26" s="83"/>
      <c r="E26" s="83"/>
      <c r="F26" s="83"/>
      <c r="G26" s="68">
        <v>83571</v>
      </c>
      <c r="I26" s="107">
        <f t="shared" si="2"/>
        <v>1.7180640649110838E-2</v>
      </c>
    </row>
    <row r="27" spans="1:9" x14ac:dyDescent="0.25">
      <c r="A27" s="82" t="s">
        <v>83</v>
      </c>
      <c r="B27" s="82"/>
      <c r="C27" s="83"/>
      <c r="D27" s="83"/>
      <c r="E27" s="83"/>
      <c r="F27" s="83"/>
      <c r="G27" s="68">
        <v>376776</v>
      </c>
      <c r="I27" s="107">
        <f t="shared" si="2"/>
        <v>7.7458126158707993E-2</v>
      </c>
    </row>
    <row r="28" spans="1:9" x14ac:dyDescent="0.25">
      <c r="A28" s="82" t="s">
        <v>84</v>
      </c>
      <c r="B28" s="82"/>
      <c r="C28" s="83"/>
      <c r="D28" s="83"/>
      <c r="E28" s="83"/>
      <c r="F28" s="83"/>
      <c r="G28" s="68">
        <v>431729</v>
      </c>
      <c r="I28" s="107">
        <f t="shared" si="2"/>
        <v>8.8755439169089442E-2</v>
      </c>
    </row>
    <row r="29" spans="1:9" x14ac:dyDescent="0.25">
      <c r="A29" s="82" t="s">
        <v>85</v>
      </c>
      <c r="B29" s="82"/>
      <c r="C29" s="83"/>
      <c r="D29" s="83"/>
      <c r="E29" s="83"/>
      <c r="F29" s="83"/>
      <c r="G29" s="68">
        <v>234578</v>
      </c>
      <c r="I29" s="107">
        <f t="shared" si="2"/>
        <v>4.8224866546853845E-2</v>
      </c>
    </row>
    <row r="30" spans="1:9" x14ac:dyDescent="0.25">
      <c r="A30" s="82" t="s">
        <v>86</v>
      </c>
      <c r="B30" s="82"/>
      <c r="C30" s="83"/>
      <c r="D30" s="83"/>
      <c r="E30" s="83"/>
      <c r="F30" s="83"/>
      <c r="G30" s="68">
        <v>385099</v>
      </c>
      <c r="I30" s="107">
        <f t="shared" si="2"/>
        <v>7.9169179898911535E-2</v>
      </c>
    </row>
    <row r="31" spans="1:9" x14ac:dyDescent="0.25">
      <c r="A31" s="82" t="s">
        <v>87</v>
      </c>
      <c r="B31" s="82"/>
      <c r="C31" s="83"/>
      <c r="D31" s="83"/>
      <c r="E31" s="83"/>
      <c r="F31" s="83"/>
      <c r="G31" s="68">
        <v>511500</v>
      </c>
      <c r="I31" s="107">
        <f t="shared" si="2"/>
        <v>0.10515487061325333</v>
      </c>
    </row>
    <row r="32" spans="1:9" x14ac:dyDescent="0.25">
      <c r="A32" s="82" t="s">
        <v>88</v>
      </c>
      <c r="B32" s="82"/>
      <c r="C32" s="83"/>
      <c r="D32" s="83"/>
      <c r="E32" s="83"/>
      <c r="F32" s="83"/>
      <c r="G32" s="68">
        <v>100425</v>
      </c>
      <c r="I32" s="107">
        <f t="shared" si="2"/>
        <v>2.0645509054420266E-2</v>
      </c>
    </row>
    <row r="33" spans="1:13" x14ac:dyDescent="0.25">
      <c r="A33" s="82" t="s">
        <v>89</v>
      </c>
      <c r="B33" s="82"/>
      <c r="C33" s="83"/>
      <c r="D33" s="83"/>
      <c r="E33" s="83"/>
      <c r="F33" s="83"/>
      <c r="G33" s="68">
        <v>145139</v>
      </c>
      <c r="I33" s="107">
        <f t="shared" si="2"/>
        <v>2.9837874420209142E-2</v>
      </c>
    </row>
    <row r="34" spans="1:13" ht="15.75" thickBot="1" x14ac:dyDescent="0.3">
      <c r="A34" s="86" t="s">
        <v>90</v>
      </c>
      <c r="B34" s="86"/>
      <c r="C34" s="87"/>
      <c r="D34" s="87"/>
      <c r="E34" s="87"/>
      <c r="F34" s="87"/>
      <c r="G34" s="88">
        <v>4864254</v>
      </c>
      <c r="I34" s="89">
        <f t="shared" si="2"/>
        <v>1</v>
      </c>
    </row>
    <row r="35" spans="1:13" ht="15.75" thickTop="1" x14ac:dyDescent="0.25">
      <c r="G35" s="90"/>
      <c r="I35" s="94"/>
      <c r="J35" s="94"/>
      <c r="K35" s="94"/>
      <c r="L35" s="94"/>
      <c r="M35" s="94"/>
    </row>
    <row r="36" spans="1:13" ht="15.75" thickBot="1" x14ac:dyDescent="0.3">
      <c r="I36" s="36" t="s">
        <v>27</v>
      </c>
      <c r="K36" s="37" t="s">
        <v>28</v>
      </c>
      <c r="M36" s="37" t="s">
        <v>191</v>
      </c>
    </row>
    <row r="37" spans="1:13" x14ac:dyDescent="0.25">
      <c r="A37" s="40" t="s">
        <v>12</v>
      </c>
      <c r="B37" s="68">
        <v>2710891</v>
      </c>
      <c r="C37" s="68">
        <v>2715005</v>
      </c>
      <c r="D37" s="68">
        <v>2747711</v>
      </c>
      <c r="E37" s="68">
        <v>2777410</v>
      </c>
      <c r="F37" s="68">
        <v>2846376</v>
      </c>
      <c r="G37" s="68">
        <v>2890261</v>
      </c>
      <c r="I37" s="41" t="str">
        <f>TEXT(G37,"#,###,###")</f>
        <v>2,890,261</v>
      </c>
      <c r="K37" s="42">
        <f>G37/F37-1</f>
        <v>1.5417850628307805E-2</v>
      </c>
      <c r="M37" s="42">
        <f>G37/B37-1</f>
        <v>6.6166437529210809E-2</v>
      </c>
    </row>
    <row r="38" spans="1:13" x14ac:dyDescent="0.25">
      <c r="A38" s="40" t="s">
        <v>13</v>
      </c>
      <c r="B38" s="68">
        <v>461235</v>
      </c>
      <c r="C38" s="68">
        <v>487429</v>
      </c>
      <c r="D38" s="68">
        <v>491223</v>
      </c>
      <c r="E38" s="68">
        <v>495849</v>
      </c>
      <c r="F38" s="68">
        <v>493718</v>
      </c>
      <c r="G38" s="68">
        <v>543583</v>
      </c>
      <c r="I38" s="41" t="str">
        <f>TEXT(G38,"#,###,###")</f>
        <v>543,583</v>
      </c>
      <c r="K38" s="42">
        <f>G38/F38-1</f>
        <v>0.10099895081807841</v>
      </c>
      <c r="M38" s="42">
        <f>G38/B38-1</f>
        <v>0.17853805543811729</v>
      </c>
    </row>
    <row r="39" spans="1:13" x14ac:dyDescent="0.25">
      <c r="A39" s="40" t="s">
        <v>14</v>
      </c>
      <c r="B39" s="40"/>
      <c r="G39" s="68"/>
      <c r="I39" s="41" t="str">
        <f>TEXT(G39,"#,###,###")</f>
        <v/>
      </c>
      <c r="K39" s="84"/>
      <c r="M39" s="41"/>
    </row>
    <row r="40" spans="1:13" x14ac:dyDescent="0.25">
      <c r="A40" s="40" t="s">
        <v>36</v>
      </c>
      <c r="B40" s="68">
        <v>3172126</v>
      </c>
      <c r="C40" s="68">
        <v>3202434</v>
      </c>
      <c r="D40" s="68">
        <v>3238934</v>
      </c>
      <c r="E40" s="68">
        <v>3273259</v>
      </c>
      <c r="F40" s="68">
        <v>3340094</v>
      </c>
      <c r="G40" s="68">
        <v>3433844</v>
      </c>
      <c r="I40" s="41"/>
    </row>
    <row r="42" spans="1:13" x14ac:dyDescent="0.25">
      <c r="A42" s="82"/>
      <c r="B42" s="82"/>
      <c r="G42" s="90"/>
      <c r="I42" s="94"/>
      <c r="J42" s="94"/>
      <c r="K42" s="94"/>
      <c r="L42" s="94"/>
      <c r="M42" s="94"/>
    </row>
    <row r="43" spans="1:13" ht="15.75" thickBot="1" x14ac:dyDescent="0.3">
      <c r="A43" s="93" t="s">
        <v>16</v>
      </c>
      <c r="B43" s="93"/>
      <c r="I43" s="91" t="s">
        <v>27</v>
      </c>
      <c r="J43" s="36"/>
      <c r="K43" s="36" t="s">
        <v>29</v>
      </c>
      <c r="L43" s="36"/>
      <c r="M43" s="36" t="s">
        <v>27</v>
      </c>
    </row>
    <row r="44" spans="1:13" x14ac:dyDescent="0.25">
      <c r="A44" s="82" t="s">
        <v>17</v>
      </c>
      <c r="B44" s="82"/>
      <c r="C44" s="68"/>
      <c r="D44" s="68"/>
      <c r="E44" s="68"/>
      <c r="F44" s="68"/>
      <c r="G44" s="68"/>
      <c r="I44" s="41" t="str">
        <f>TEXT(G44,"#,###,###")</f>
        <v/>
      </c>
      <c r="K44" s="84"/>
      <c r="M44" s="41"/>
    </row>
    <row r="45" spans="1:13" x14ac:dyDescent="0.25">
      <c r="A45" s="108" t="s">
        <v>18</v>
      </c>
      <c r="B45" s="108"/>
      <c r="C45" s="68"/>
      <c r="D45" s="68"/>
      <c r="E45" s="68"/>
      <c r="F45" s="68"/>
      <c r="G45" s="68"/>
      <c r="I45" s="41" t="str">
        <f>TEXT(G45,"#,###,###")</f>
        <v/>
      </c>
      <c r="K45" s="84"/>
      <c r="M45" s="41"/>
    </row>
    <row r="46" spans="1:13" x14ac:dyDescent="0.25">
      <c r="A46" s="108" t="s">
        <v>19</v>
      </c>
      <c r="B46" s="108"/>
      <c r="C46" s="68"/>
      <c r="D46" s="68"/>
      <c r="E46" s="68"/>
      <c r="F46" s="68"/>
      <c r="G46" s="68"/>
      <c r="I46" s="41" t="str">
        <f>TEXT(G46,"#,###,###")</f>
        <v/>
      </c>
      <c r="K46" s="84"/>
      <c r="M46" s="41"/>
    </row>
    <row r="47" spans="1:13" x14ac:dyDescent="0.25">
      <c r="A47" s="82" t="s">
        <v>20</v>
      </c>
      <c r="B47" s="82"/>
      <c r="C47" s="68"/>
      <c r="D47" s="68"/>
      <c r="E47" s="68"/>
      <c r="F47" s="68"/>
      <c r="G47" s="68"/>
      <c r="I47" s="41" t="str">
        <f>TEXT(G47,"#,###,###")</f>
        <v/>
      </c>
      <c r="K47" s="84"/>
      <c r="M47" s="41"/>
    </row>
    <row r="48" spans="1:13" ht="15.75" thickBot="1" x14ac:dyDescent="0.3">
      <c r="A48" s="93" t="s">
        <v>21</v>
      </c>
      <c r="B48" s="93"/>
      <c r="C48" s="68"/>
      <c r="D48" s="68"/>
      <c r="E48" s="68"/>
      <c r="F48" s="68"/>
      <c r="G48" s="68"/>
    </row>
    <row r="49" spans="1:13" x14ac:dyDescent="0.25">
      <c r="A49" s="82" t="s">
        <v>22</v>
      </c>
      <c r="B49" s="82"/>
      <c r="C49" s="68"/>
      <c r="D49" s="68"/>
      <c r="E49" s="68"/>
      <c r="F49" s="68"/>
      <c r="G49" s="68"/>
      <c r="I49" s="41" t="str">
        <f>TEXT(G49,"#,###,###")</f>
        <v/>
      </c>
      <c r="K49" s="84"/>
      <c r="M49" s="41"/>
    </row>
    <row r="50" spans="1:13" x14ac:dyDescent="0.25">
      <c r="A50" s="82" t="s">
        <v>23</v>
      </c>
      <c r="B50" s="82"/>
      <c r="C50" s="68"/>
      <c r="D50" s="68"/>
      <c r="E50" s="68"/>
      <c r="F50" s="68"/>
      <c r="G50" s="68"/>
      <c r="I50" s="41" t="str">
        <f>TEXT(G50,"#,###,###")</f>
        <v/>
      </c>
      <c r="K50" s="84"/>
      <c r="M50" s="41"/>
    </row>
    <row r="51" spans="1:13" x14ac:dyDescent="0.25">
      <c r="A51" s="82" t="s">
        <v>24</v>
      </c>
      <c r="B51" s="82"/>
      <c r="C51" s="68"/>
      <c r="D51" s="68"/>
      <c r="E51" s="68"/>
      <c r="F51" s="68"/>
      <c r="G51" s="68"/>
      <c r="I51" s="41" t="str">
        <f>TEXT(G51,"#,###,###")</f>
        <v/>
      </c>
      <c r="K51" s="84"/>
      <c r="M51" s="41"/>
    </row>
    <row r="52" spans="1:13" x14ac:dyDescent="0.25">
      <c r="A52" s="82" t="s">
        <v>25</v>
      </c>
      <c r="B52" s="82"/>
      <c r="C52" s="68"/>
      <c r="D52" s="68"/>
      <c r="E52" s="68"/>
      <c r="F52" s="68"/>
      <c r="G52" s="68"/>
      <c r="I52" s="41" t="str">
        <f>TEXT(G52,"#,###,###")</f>
        <v/>
      </c>
      <c r="K52" s="84"/>
      <c r="M52" s="41"/>
    </row>
    <row r="54" spans="1:13" ht="15.75" thickBot="1" x14ac:dyDescent="0.3">
      <c r="I54" s="36" t="s">
        <v>27</v>
      </c>
      <c r="K54" s="37" t="s">
        <v>28</v>
      </c>
      <c r="M54" s="37" t="s">
        <v>191</v>
      </c>
    </row>
    <row r="55" spans="1:13" x14ac:dyDescent="0.25">
      <c r="A55" s="82" t="s">
        <v>103</v>
      </c>
      <c r="B55" s="68">
        <v>205802</v>
      </c>
      <c r="C55" s="68">
        <v>216928</v>
      </c>
      <c r="D55" s="68">
        <v>218632</v>
      </c>
      <c r="E55" s="68">
        <v>221943</v>
      </c>
      <c r="F55" s="68">
        <v>219735</v>
      </c>
      <c r="G55" s="68">
        <v>244312</v>
      </c>
      <c r="I55" s="41" t="str">
        <f>TEXT(G55,"#,###,###")</f>
        <v>244,312</v>
      </c>
      <c r="K55" s="42">
        <f>G55/F55-1</f>
        <v>0.11184836280064614</v>
      </c>
      <c r="M55" s="42">
        <f>G55/B55-1</f>
        <v>0.18712160231678987</v>
      </c>
    </row>
    <row r="56" spans="1:13" x14ac:dyDescent="0.25">
      <c r="A56" s="82" t="s">
        <v>104</v>
      </c>
      <c r="B56" s="68">
        <v>255433</v>
      </c>
      <c r="C56" s="68">
        <v>270498</v>
      </c>
      <c r="D56" s="68">
        <v>272591</v>
      </c>
      <c r="E56" s="68">
        <v>273905</v>
      </c>
      <c r="F56" s="68">
        <v>273983</v>
      </c>
      <c r="G56" s="68">
        <v>299271</v>
      </c>
      <c r="I56" s="41" t="str">
        <f>TEXT(G56,"#,###,###")</f>
        <v>299,271</v>
      </c>
      <c r="K56" s="42">
        <f>G56/F56-1</f>
        <v>9.229769730238746E-2</v>
      </c>
      <c r="M56" s="42">
        <f>G56/B56-1</f>
        <v>0.17162230408756884</v>
      </c>
    </row>
    <row r="57" spans="1:13" ht="15.75" thickBot="1" x14ac:dyDescent="0.3">
      <c r="A57" s="86" t="s">
        <v>56</v>
      </c>
      <c r="B57" s="88">
        <v>461235</v>
      </c>
      <c r="C57" s="88">
        <v>487426</v>
      </c>
      <c r="D57" s="88">
        <v>491223</v>
      </c>
      <c r="E57" s="88">
        <v>495848</v>
      </c>
      <c r="F57" s="88">
        <v>493718</v>
      </c>
      <c r="G57" s="88">
        <v>543583</v>
      </c>
    </row>
    <row r="58" spans="1:13" ht="15.75" thickTop="1" x14ac:dyDescent="0.25"/>
  </sheetData>
  <mergeCells count="2">
    <mergeCell ref="I1:M1"/>
    <mergeCell ref="I2:M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27" t="str">
        <f>U3</f>
        <v>Benalla</v>
      </c>
      <c r="T1" s="127"/>
      <c r="U1" s="127"/>
      <c r="V1" s="127"/>
      <c r="W1" s="127"/>
      <c r="X1" s="127"/>
      <c r="Y1" s="127" t="str">
        <f>Y3</f>
        <v>8.8</v>
      </c>
      <c r="Z1" s="127"/>
      <c r="AA1" s="127"/>
      <c r="AB1" s="127"/>
      <c r="AC1" s="127"/>
      <c r="AD1" s="127"/>
      <c r="AE1" s="127"/>
      <c r="AF1" s="127"/>
    </row>
    <row r="2" spans="1:32" ht="19.5" customHeight="1" x14ac:dyDescent="0.3">
      <c r="A2" s="33" t="str">
        <f>"6160.0 "&amp;'State data for spotlight'!$C$3&amp;" Jobs in Australia Spotlights by LGA"</f>
        <v>6160.0 Victoria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27"/>
      <c r="T2" s="127" t="s">
        <v>194</v>
      </c>
      <c r="U2" s="127" t="s">
        <v>68</v>
      </c>
      <c r="V2" s="127" t="s">
        <v>69</v>
      </c>
      <c r="W2" s="127" t="s">
        <v>70</v>
      </c>
      <c r="X2" s="127" t="s">
        <v>67</v>
      </c>
      <c r="Y2" s="127" t="s">
        <v>105</v>
      </c>
      <c r="Z2" s="127"/>
      <c r="AA2" s="128" t="s">
        <v>105</v>
      </c>
      <c r="AB2" s="128"/>
      <c r="AC2" s="128"/>
      <c r="AD2" s="128"/>
      <c r="AE2" s="128"/>
      <c r="AF2" s="127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27"/>
      <c r="T3" s="127"/>
      <c r="U3" s="127" t="s">
        <v>119</v>
      </c>
      <c r="V3" s="127"/>
      <c r="W3" s="127"/>
      <c r="X3" s="127"/>
      <c r="Y3" s="127" t="s">
        <v>223</v>
      </c>
      <c r="Z3" s="127"/>
      <c r="AA3" s="127" t="s">
        <v>27</v>
      </c>
      <c r="AB3" s="127"/>
      <c r="AC3" s="127" t="s">
        <v>28</v>
      </c>
      <c r="AD3" s="127"/>
      <c r="AE3" s="127" t="s">
        <v>191</v>
      </c>
      <c r="AF3" s="127"/>
    </row>
    <row r="4" spans="1:32" ht="15" customHeight="1" x14ac:dyDescent="0.25">
      <c r="A4" s="38" t="str">
        <f>"Table "&amp;'Table 8.8'!$Y$3&amp;" "&amp;'Table 8.8'!$U$3&amp;", "&amp;'State data for spotlight'!$C$3&amp;", "&amp;'Table 8.8'!$Y$2</f>
        <v>Table 8.8 Benalla, Victoria,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27" t="s">
        <v>30</v>
      </c>
      <c r="T4" s="129">
        <v>10120</v>
      </c>
      <c r="U4" s="129">
        <v>10351</v>
      </c>
      <c r="V4" s="129">
        <v>10009</v>
      </c>
      <c r="W4" s="129">
        <v>10097</v>
      </c>
      <c r="X4" s="129">
        <v>9904</v>
      </c>
      <c r="Y4" s="129">
        <v>9907</v>
      </c>
      <c r="Z4" s="127"/>
      <c r="AA4" s="127" t="str">
        <f>TEXT(Y4,"###,###")</f>
        <v>9,907</v>
      </c>
      <c r="AB4" s="127"/>
      <c r="AC4" s="127">
        <f t="shared" ref="AC4:AC9" si="0">Y4/X4-1</f>
        <v>3.0290791599352218E-4</v>
      </c>
      <c r="AD4" s="127"/>
      <c r="AE4" s="127">
        <f>Y4/T4-1</f>
        <v>-2.1047430830039571E-2</v>
      </c>
      <c r="AF4" s="127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27" t="s">
        <v>93</v>
      </c>
      <c r="T5" s="129">
        <v>5259</v>
      </c>
      <c r="U5" s="129">
        <v>5324</v>
      </c>
      <c r="V5" s="129">
        <v>5144</v>
      </c>
      <c r="W5" s="129">
        <v>5133</v>
      </c>
      <c r="X5" s="129">
        <v>4981</v>
      </c>
      <c r="Y5" s="129">
        <v>5003</v>
      </c>
      <c r="Z5" s="127"/>
      <c r="AA5" s="127" t="str">
        <f>TEXT(Y5,"###,###")</f>
        <v>5,003</v>
      </c>
      <c r="AB5" s="127"/>
      <c r="AC5" s="127">
        <f t="shared" si="0"/>
        <v>4.4167837783577468E-3</v>
      </c>
      <c r="AD5" s="127"/>
      <c r="AE5" s="127">
        <f t="shared" ref="AE5:AE9" si="1">Y5/T5-1</f>
        <v>-4.8678455980224355E-2</v>
      </c>
      <c r="AF5" s="127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27" t="s">
        <v>94</v>
      </c>
      <c r="T6" s="129">
        <v>4863</v>
      </c>
      <c r="U6" s="129">
        <v>5025</v>
      </c>
      <c r="V6" s="129">
        <v>4867</v>
      </c>
      <c r="W6" s="129">
        <v>4966</v>
      </c>
      <c r="X6" s="129">
        <v>4922</v>
      </c>
      <c r="Y6" s="129">
        <v>4904</v>
      </c>
      <c r="Z6" s="127"/>
      <c r="AA6" s="127" t="str">
        <f>TEXT(Y6,"###,###")</f>
        <v>4,904</v>
      </c>
      <c r="AB6" s="127"/>
      <c r="AC6" s="127">
        <f t="shared" si="0"/>
        <v>-3.6570499796830802E-3</v>
      </c>
      <c r="AD6" s="127"/>
      <c r="AE6" s="127">
        <f t="shared" si="1"/>
        <v>8.4310096648159139E-3</v>
      </c>
      <c r="AF6" s="127"/>
    </row>
    <row r="7" spans="1:32" ht="16.5" customHeight="1" thickBot="1" x14ac:dyDescent="0.3">
      <c r="A7" s="46" t="str">
        <f>"QUICK STATS for "&amp;'Table 8.8'!Y2&amp;"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27" t="s">
        <v>8</v>
      </c>
      <c r="T7" s="129">
        <v>7215</v>
      </c>
      <c r="U7" s="129">
        <v>7199</v>
      </c>
      <c r="V7" s="129">
        <v>7100</v>
      </c>
      <c r="W7" s="129">
        <v>7077</v>
      </c>
      <c r="X7" s="129">
        <v>6910</v>
      </c>
      <c r="Y7" s="129">
        <v>6995</v>
      </c>
      <c r="Z7" s="127"/>
      <c r="AA7" s="127" t="str">
        <f>TEXT(Y7,"###,###")</f>
        <v>6,995</v>
      </c>
      <c r="AB7" s="127"/>
      <c r="AC7" s="127">
        <f t="shared" si="0"/>
        <v>1.2301013024601959E-2</v>
      </c>
      <c r="AD7" s="127"/>
      <c r="AE7" s="127">
        <f t="shared" si="1"/>
        <v>-3.0492030492030531E-2</v>
      </c>
      <c r="AF7" s="127"/>
    </row>
    <row r="8" spans="1:32" ht="17.25" customHeight="1" x14ac:dyDescent="0.25">
      <c r="A8" s="47" t="s">
        <v>15</v>
      </c>
      <c r="B8" s="48"/>
      <c r="C8" s="49"/>
      <c r="D8" s="50" t="str">
        <f>AA4</f>
        <v>9,907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8.8'!AA7</f>
        <v>6,995</v>
      </c>
      <c r="P8" s="51"/>
      <c r="S8" s="127" t="s">
        <v>96</v>
      </c>
      <c r="T8" s="127">
        <v>32324.959999999999</v>
      </c>
      <c r="U8" s="127">
        <v>30158</v>
      </c>
      <c r="V8" s="127">
        <v>32611</v>
      </c>
      <c r="W8" s="127">
        <v>32766</v>
      </c>
      <c r="X8" s="127">
        <v>34150.300000000003</v>
      </c>
      <c r="Y8" s="127">
        <v>35908</v>
      </c>
      <c r="Z8" s="127"/>
      <c r="AA8" s="127" t="str">
        <f>TEXT(Y8,"$###,###")</f>
        <v>$35,908</v>
      </c>
      <c r="AB8" s="127"/>
      <c r="AC8" s="127">
        <f t="shared" si="0"/>
        <v>5.1469533210542817E-2</v>
      </c>
      <c r="AD8" s="127"/>
      <c r="AE8" s="127">
        <f t="shared" si="1"/>
        <v>0.11084437536813652</v>
      </c>
      <c r="AF8" s="127"/>
    </row>
    <row r="9" spans="1:32" x14ac:dyDescent="0.25">
      <c r="A9" s="55" t="s">
        <v>17</v>
      </c>
      <c r="B9" s="56"/>
      <c r="C9" s="57"/>
      <c r="D9" s="58">
        <f>'Table 8.8'!AC104</f>
        <v>66.084586655899869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51.9085060757684</v>
      </c>
      <c r="P9" s="59" t="s">
        <v>97</v>
      </c>
      <c r="S9" s="127" t="s">
        <v>9</v>
      </c>
      <c r="T9" s="127">
        <v>272298690</v>
      </c>
      <c r="U9" s="127">
        <v>276934242</v>
      </c>
      <c r="V9" s="127">
        <v>281988437</v>
      </c>
      <c r="W9" s="127">
        <v>287191564</v>
      </c>
      <c r="X9" s="127">
        <v>294637704</v>
      </c>
      <c r="Y9" s="127">
        <v>308086427</v>
      </c>
      <c r="Z9" s="127"/>
      <c r="AA9" s="127" t="str">
        <f>TEXT(Y9/1000000,"$#,###.0")&amp;" mil"</f>
        <v>$308.1 mil</v>
      </c>
      <c r="AB9" s="127"/>
      <c r="AC9" s="127">
        <f t="shared" si="0"/>
        <v>4.5644949093141207E-2</v>
      </c>
      <c r="AD9" s="127"/>
      <c r="AE9" s="127">
        <f t="shared" si="1"/>
        <v>0.13142823786629299</v>
      </c>
      <c r="AF9" s="127"/>
    </row>
    <row r="10" spans="1:32" x14ac:dyDescent="0.25">
      <c r="A10" s="55" t="s">
        <v>20</v>
      </c>
      <c r="B10" s="56"/>
      <c r="C10" s="57"/>
      <c r="D10" s="58">
        <f>'Table 8.8'!AC105</f>
        <v>20.490562228727164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48.091493924231592</v>
      </c>
      <c r="P10" s="59" t="s">
        <v>97</v>
      </c>
      <c r="S10" s="127"/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86.67619728377413</v>
      </c>
      <c r="P11" s="59" t="s">
        <v>97</v>
      </c>
      <c r="S11" s="127" t="s">
        <v>32</v>
      </c>
      <c r="T11" s="129">
        <v>8321</v>
      </c>
      <c r="U11" s="129">
        <v>8598</v>
      </c>
      <c r="V11" s="129">
        <v>8268</v>
      </c>
      <c r="W11" s="129">
        <v>8360</v>
      </c>
      <c r="X11" s="129">
        <v>8245</v>
      </c>
      <c r="Y11" s="129">
        <v>8246</v>
      </c>
      <c r="Z11" s="127"/>
      <c r="AA11" s="127"/>
      <c r="AB11" s="127"/>
      <c r="AC11" s="127"/>
      <c r="AD11" s="127"/>
      <c r="AE11" s="127"/>
      <c r="AF11" s="127"/>
    </row>
    <row r="12" spans="1:32" ht="28.5" customHeight="1" x14ac:dyDescent="0.25">
      <c r="A12" s="55" t="s">
        <v>22</v>
      </c>
      <c r="B12" s="57"/>
      <c r="C12" s="57"/>
      <c r="D12" s="58">
        <f>'Table 8.8'!AC108</f>
        <v>18.179065307358432</v>
      </c>
      <c r="E12" s="59" t="s">
        <v>97</v>
      </c>
      <c r="F12" s="39"/>
      <c r="G12" s="118" t="s">
        <v>99</v>
      </c>
      <c r="H12" s="119"/>
      <c r="I12" s="119"/>
      <c r="J12" s="119"/>
      <c r="K12" s="119"/>
      <c r="L12" s="119"/>
      <c r="M12" s="69"/>
      <c r="N12" s="57"/>
      <c r="O12" s="58">
        <f>AC125</f>
        <v>23.745532523230878</v>
      </c>
      <c r="P12" s="59" t="s">
        <v>97</v>
      </c>
      <c r="S12" s="127" t="s">
        <v>33</v>
      </c>
      <c r="T12" s="129">
        <v>1797</v>
      </c>
      <c r="U12" s="129">
        <v>1755</v>
      </c>
      <c r="V12" s="129">
        <v>1747</v>
      </c>
      <c r="W12" s="129">
        <v>1740</v>
      </c>
      <c r="X12" s="129">
        <v>1659</v>
      </c>
      <c r="Y12" s="129">
        <v>1661</v>
      </c>
      <c r="Z12" s="127"/>
      <c r="AA12" s="127"/>
      <c r="AB12" s="127"/>
      <c r="AC12" s="127"/>
      <c r="AD12" s="127"/>
      <c r="AE12" s="127"/>
      <c r="AF12" s="127"/>
    </row>
    <row r="13" spans="1:32" ht="15" customHeight="1" x14ac:dyDescent="0.25">
      <c r="A13" s="55" t="s">
        <v>23</v>
      </c>
      <c r="B13" s="57"/>
      <c r="C13" s="57"/>
      <c r="D13" s="58">
        <f>'Table 8.8'!AC109</f>
        <v>16.745735338649439</v>
      </c>
      <c r="E13" s="59" t="s">
        <v>97</v>
      </c>
      <c r="F13" s="39"/>
      <c r="G13" s="64" t="s">
        <v>192</v>
      </c>
      <c r="H13" s="56"/>
      <c r="I13" s="67"/>
      <c r="J13" s="67"/>
      <c r="K13" s="70"/>
      <c r="L13" s="57"/>
      <c r="M13" s="67"/>
      <c r="N13" s="57"/>
      <c r="O13" s="63" t="str">
        <f>'Table 8.8'!AA118</f>
        <v>45.1</v>
      </c>
      <c r="P13" s="59" t="s">
        <v>195</v>
      </c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</row>
    <row r="14" spans="1:32" ht="15" customHeight="1" x14ac:dyDescent="0.25">
      <c r="A14" s="55" t="s">
        <v>24</v>
      </c>
      <c r="B14" s="57"/>
      <c r="C14" s="57"/>
      <c r="D14" s="58">
        <f>'Table 8.8'!AC110</f>
        <v>18.774603815483999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14.967834167262332</v>
      </c>
      <c r="P14" s="59" t="s">
        <v>97</v>
      </c>
      <c r="S14" s="127" t="s">
        <v>34</v>
      </c>
      <c r="T14" s="127"/>
      <c r="U14" s="127"/>
      <c r="V14" s="127"/>
      <c r="W14" s="127"/>
      <c r="X14" s="127"/>
      <c r="Y14" s="127"/>
      <c r="Z14" s="127"/>
      <c r="AA14" s="127" t="s">
        <v>35</v>
      </c>
      <c r="AB14" s="127"/>
      <c r="AC14" s="127"/>
      <c r="AD14" s="127"/>
      <c r="AE14" s="127"/>
      <c r="AF14" s="127"/>
    </row>
    <row r="15" spans="1:32" ht="15" customHeight="1" thickBot="1" x14ac:dyDescent="0.3">
      <c r="A15" s="75" t="s">
        <v>25</v>
      </c>
      <c r="B15" s="76"/>
      <c r="C15" s="76"/>
      <c r="D15" s="77">
        <f>'Table 8.8'!AC111</f>
        <v>32.875744423135153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85.032165832737675</v>
      </c>
      <c r="P15" s="81" t="s">
        <v>97</v>
      </c>
      <c r="S15" s="127" t="s">
        <v>71</v>
      </c>
      <c r="T15" s="127"/>
      <c r="U15" s="127"/>
      <c r="V15" s="127"/>
      <c r="W15" s="127"/>
      <c r="X15" s="127"/>
      <c r="Y15" s="127">
        <v>611</v>
      </c>
      <c r="Z15" s="127"/>
      <c r="AA15" s="130">
        <f t="shared" ref="AA15:AA34" si="2">IF(Y15="np",0,Y15/$Y$34)</f>
        <v>6.167356414656304E-2</v>
      </c>
      <c r="AB15" s="127"/>
      <c r="AC15" s="127"/>
      <c r="AD15" s="127"/>
      <c r="AE15" s="127"/>
      <c r="AF15" s="127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27" t="s">
        <v>72</v>
      </c>
      <c r="T16" s="127"/>
      <c r="U16" s="127"/>
      <c r="V16" s="127"/>
      <c r="W16" s="127"/>
      <c r="X16" s="127"/>
      <c r="Y16" s="127">
        <v>49</v>
      </c>
      <c r="Z16" s="127"/>
      <c r="AA16" s="130">
        <f t="shared" si="2"/>
        <v>4.9459977793479357E-3</v>
      </c>
      <c r="AB16" s="127"/>
      <c r="AC16" s="127"/>
      <c r="AD16" s="127"/>
      <c r="AE16" s="127"/>
      <c r="AF16" s="127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27" t="s">
        <v>73</v>
      </c>
      <c r="T17" s="127"/>
      <c r="U17" s="127"/>
      <c r="V17" s="127"/>
      <c r="W17" s="127"/>
      <c r="X17" s="127"/>
      <c r="Y17" s="127">
        <v>779</v>
      </c>
      <c r="Z17" s="127"/>
      <c r="AA17" s="130">
        <f t="shared" si="2"/>
        <v>7.8631270818613097E-2</v>
      </c>
      <c r="AB17" s="127"/>
      <c r="AC17" s="127"/>
      <c r="AD17" s="127"/>
      <c r="AE17" s="127"/>
      <c r="AF17" s="127"/>
    </row>
    <row r="18" spans="1:32" x14ac:dyDescent="0.25">
      <c r="A18" s="85" t="str">
        <f>'Table 8.8'!$S$1&amp;" ("&amp;'Table 8.8'!$T$2&amp;" to "&amp;'Table 8.8'!$Y$2&amp;")"</f>
        <v>Benalla (2011-12 to 2016-17)</v>
      </c>
      <c r="B18" s="85"/>
      <c r="C18" s="85"/>
      <c r="D18" s="85"/>
      <c r="E18" s="85"/>
      <c r="F18" s="85"/>
      <c r="G18" s="85" t="str">
        <f>'Table 8.8'!$S$1&amp;" ("&amp;'Table 8.8'!$T$2&amp;" to "&amp;'Table 8.8'!$Y$2&amp;")"</f>
        <v>Benalla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27" t="s">
        <v>74</v>
      </c>
      <c r="T18" s="127"/>
      <c r="U18" s="127"/>
      <c r="V18" s="127"/>
      <c r="W18" s="127"/>
      <c r="X18" s="127"/>
      <c r="Y18" s="127">
        <v>94</v>
      </c>
      <c r="Z18" s="127"/>
      <c r="AA18" s="130">
        <f t="shared" si="2"/>
        <v>9.4882406379327745E-3</v>
      </c>
      <c r="AB18" s="127"/>
      <c r="AC18" s="127"/>
      <c r="AD18" s="127"/>
      <c r="AE18" s="127"/>
      <c r="AF18" s="127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27" t="s">
        <v>75</v>
      </c>
      <c r="T19" s="127"/>
      <c r="U19" s="127"/>
      <c r="V19" s="127"/>
      <c r="W19" s="127"/>
      <c r="X19" s="127"/>
      <c r="Y19" s="127">
        <v>596</v>
      </c>
      <c r="Z19" s="127"/>
      <c r="AA19" s="130">
        <f t="shared" si="2"/>
        <v>6.0159483193701423E-2</v>
      </c>
      <c r="AB19" s="127"/>
      <c r="AC19" s="127"/>
      <c r="AD19" s="127"/>
      <c r="AE19" s="127"/>
      <c r="AF19" s="127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27" t="s">
        <v>76</v>
      </c>
      <c r="T20" s="127"/>
      <c r="U20" s="127"/>
      <c r="V20" s="127"/>
      <c r="W20" s="127"/>
      <c r="X20" s="127"/>
      <c r="Y20" s="127">
        <v>285</v>
      </c>
      <c r="Z20" s="127"/>
      <c r="AA20" s="130">
        <f t="shared" si="2"/>
        <v>2.8767538104370646E-2</v>
      </c>
      <c r="AB20" s="127"/>
      <c r="AC20" s="127"/>
      <c r="AD20" s="127"/>
      <c r="AE20" s="127"/>
      <c r="AF20" s="127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27" t="s">
        <v>77</v>
      </c>
      <c r="T21" s="127"/>
      <c r="U21" s="127"/>
      <c r="V21" s="127"/>
      <c r="W21" s="127"/>
      <c r="X21" s="127"/>
      <c r="Y21" s="127">
        <v>808</v>
      </c>
      <c r="Z21" s="127"/>
      <c r="AA21" s="130">
        <f t="shared" si="2"/>
        <v>8.1558493994145553E-2</v>
      </c>
      <c r="AB21" s="127"/>
      <c r="AC21" s="127"/>
      <c r="AD21" s="127"/>
      <c r="AE21" s="127"/>
      <c r="AF21" s="127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27" t="s">
        <v>78</v>
      </c>
      <c r="T22" s="127"/>
      <c r="U22" s="127"/>
      <c r="V22" s="127"/>
      <c r="W22" s="127"/>
      <c r="X22" s="127"/>
      <c r="Y22" s="127">
        <v>697</v>
      </c>
      <c r="Z22" s="127"/>
      <c r="AA22" s="130">
        <f t="shared" si="2"/>
        <v>7.0354294942969617E-2</v>
      </c>
      <c r="AB22" s="127"/>
      <c r="AC22" s="127"/>
      <c r="AD22" s="127"/>
      <c r="AE22" s="127"/>
      <c r="AF22" s="127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27" t="s">
        <v>79</v>
      </c>
      <c r="T23" s="127"/>
      <c r="U23" s="127"/>
      <c r="V23" s="127"/>
      <c r="W23" s="127"/>
      <c r="X23" s="127"/>
      <c r="Y23" s="127">
        <v>401</v>
      </c>
      <c r="Z23" s="127"/>
      <c r="AA23" s="130">
        <f t="shared" si="2"/>
        <v>4.0476430806500457E-2</v>
      </c>
      <c r="AB23" s="127"/>
      <c r="AC23" s="127"/>
      <c r="AD23" s="127"/>
      <c r="AE23" s="127"/>
      <c r="AF23" s="127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27" t="s">
        <v>80</v>
      </c>
      <c r="T24" s="127"/>
      <c r="U24" s="127"/>
      <c r="V24" s="127"/>
      <c r="W24" s="127"/>
      <c r="X24" s="127"/>
      <c r="Y24" s="127">
        <v>44</v>
      </c>
      <c r="Z24" s="127"/>
      <c r="AA24" s="130">
        <f t="shared" si="2"/>
        <v>4.4413041283940646E-3</v>
      </c>
      <c r="AB24" s="127"/>
      <c r="AC24" s="127"/>
      <c r="AD24" s="127"/>
      <c r="AE24" s="127"/>
      <c r="AF24" s="127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27" t="s">
        <v>81</v>
      </c>
      <c r="T25" s="127"/>
      <c r="U25" s="127"/>
      <c r="V25" s="127"/>
      <c r="W25" s="127"/>
      <c r="X25" s="127"/>
      <c r="Y25" s="127">
        <v>241</v>
      </c>
      <c r="Z25" s="127"/>
      <c r="AA25" s="130">
        <f t="shared" si="2"/>
        <v>2.4326233975976583E-2</v>
      </c>
      <c r="AB25" s="127"/>
      <c r="AC25" s="127"/>
      <c r="AD25" s="127"/>
      <c r="AE25" s="127"/>
      <c r="AF25" s="127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27" t="s">
        <v>82</v>
      </c>
      <c r="T26" s="127"/>
      <c r="U26" s="127"/>
      <c r="V26" s="127"/>
      <c r="W26" s="127"/>
      <c r="X26" s="127"/>
      <c r="Y26" s="127">
        <v>105</v>
      </c>
      <c r="Z26" s="127"/>
      <c r="AA26" s="130">
        <f t="shared" si="2"/>
        <v>1.0598566670031291E-2</v>
      </c>
      <c r="AB26" s="127"/>
      <c r="AC26" s="127"/>
      <c r="AD26" s="127"/>
      <c r="AE26" s="127"/>
      <c r="AF26" s="127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27" t="s">
        <v>83</v>
      </c>
      <c r="T27" s="127"/>
      <c r="U27" s="127"/>
      <c r="V27" s="127"/>
      <c r="W27" s="127"/>
      <c r="X27" s="127"/>
      <c r="Y27" s="127">
        <v>340</v>
      </c>
      <c r="Z27" s="127"/>
      <c r="AA27" s="130">
        <f t="shared" si="2"/>
        <v>3.4319168264863226E-2</v>
      </c>
      <c r="AB27" s="127"/>
      <c r="AC27" s="127"/>
      <c r="AD27" s="127"/>
      <c r="AE27" s="127"/>
      <c r="AF27" s="127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27" t="s">
        <v>84</v>
      </c>
      <c r="T28" s="127"/>
      <c r="U28" s="127"/>
      <c r="V28" s="127"/>
      <c r="W28" s="127"/>
      <c r="X28" s="127"/>
      <c r="Y28" s="127">
        <v>527</v>
      </c>
      <c r="Z28" s="127"/>
      <c r="AA28" s="130">
        <f t="shared" si="2"/>
        <v>5.3194710810538004E-2</v>
      </c>
      <c r="AB28" s="127"/>
      <c r="AC28" s="127"/>
      <c r="AD28" s="127"/>
      <c r="AE28" s="127"/>
      <c r="AF28" s="127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27" t="s">
        <v>85</v>
      </c>
      <c r="T29" s="127"/>
      <c r="U29" s="127"/>
      <c r="V29" s="127"/>
      <c r="W29" s="127"/>
      <c r="X29" s="127"/>
      <c r="Y29" s="127">
        <v>608</v>
      </c>
      <c r="Z29" s="127"/>
      <c r="AA29" s="130">
        <f t="shared" si="2"/>
        <v>6.1370747955990713E-2</v>
      </c>
      <c r="AB29" s="127"/>
      <c r="AC29" s="127"/>
      <c r="AD29" s="127"/>
      <c r="AE29" s="127"/>
      <c r="AF29" s="127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27" t="s">
        <v>86</v>
      </c>
      <c r="T30" s="127"/>
      <c r="U30" s="127"/>
      <c r="V30" s="127"/>
      <c r="W30" s="127"/>
      <c r="X30" s="127"/>
      <c r="Y30" s="127">
        <v>760</v>
      </c>
      <c r="Z30" s="127"/>
      <c r="AA30" s="130">
        <f t="shared" si="2"/>
        <v>7.671343494498839E-2</v>
      </c>
      <c r="AB30" s="127"/>
      <c r="AC30" s="127"/>
      <c r="AD30" s="127"/>
      <c r="AE30" s="127"/>
      <c r="AF30" s="127"/>
    </row>
    <row r="31" spans="1:32" ht="15.75" customHeight="1" x14ac:dyDescent="0.25">
      <c r="A31" s="85" t="str">
        <f>"Distribution of employee jobs per industry "&amp;"("&amp;'Table 8.8'!Y2&amp;")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27" t="s">
        <v>87</v>
      </c>
      <c r="T31" s="127"/>
      <c r="U31" s="127"/>
      <c r="V31" s="127"/>
      <c r="W31" s="127"/>
      <c r="X31" s="127"/>
      <c r="Y31" s="127">
        <v>1141</v>
      </c>
      <c r="Z31" s="127"/>
      <c r="AA31" s="130">
        <f t="shared" si="2"/>
        <v>0.11517109114767336</v>
      </c>
      <c r="AB31" s="127"/>
      <c r="AC31" s="127"/>
      <c r="AD31" s="127"/>
      <c r="AE31" s="127"/>
      <c r="AF31" s="127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27" t="s">
        <v>88</v>
      </c>
      <c r="T32" s="127"/>
      <c r="U32" s="127"/>
      <c r="V32" s="127"/>
      <c r="W32" s="127"/>
      <c r="X32" s="127"/>
      <c r="Y32" s="127">
        <v>215</v>
      </c>
      <c r="Z32" s="127"/>
      <c r="AA32" s="130">
        <f t="shared" si="2"/>
        <v>2.1701826991016453E-2</v>
      </c>
      <c r="AB32" s="127"/>
      <c r="AC32" s="127"/>
      <c r="AD32" s="127"/>
      <c r="AE32" s="127"/>
      <c r="AF32" s="127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27" t="s">
        <v>89</v>
      </c>
      <c r="T33" s="127"/>
      <c r="U33" s="127"/>
      <c r="V33" s="127"/>
      <c r="W33" s="127"/>
      <c r="X33" s="127"/>
      <c r="Y33" s="127">
        <v>269</v>
      </c>
      <c r="Z33" s="127"/>
      <c r="AA33" s="130">
        <f t="shared" si="2"/>
        <v>2.7152518421318259E-2</v>
      </c>
      <c r="AB33" s="127"/>
      <c r="AC33" s="127"/>
      <c r="AD33" s="127"/>
      <c r="AE33" s="127"/>
      <c r="AF33" s="127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27" t="s">
        <v>90</v>
      </c>
      <c r="T34" s="127"/>
      <c r="U34" s="127"/>
      <c r="V34" s="127"/>
      <c r="W34" s="127"/>
      <c r="X34" s="127"/>
      <c r="Y34" s="127">
        <v>9907</v>
      </c>
      <c r="Z34" s="127"/>
      <c r="AA34" s="131">
        <f t="shared" si="2"/>
        <v>1</v>
      </c>
      <c r="AB34" s="127"/>
      <c r="AC34" s="127"/>
      <c r="AD34" s="127"/>
      <c r="AE34" s="127"/>
      <c r="AF34" s="127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27" t="s">
        <v>102</v>
      </c>
      <c r="T36" s="127"/>
      <c r="U36" s="127"/>
      <c r="V36" s="127"/>
      <c r="W36" s="127"/>
      <c r="X36" s="127"/>
      <c r="Y36" s="127"/>
      <c r="Z36" s="127"/>
      <c r="AA36" s="127" t="s">
        <v>27</v>
      </c>
      <c r="AB36" s="127"/>
      <c r="AC36" s="127" t="s">
        <v>28</v>
      </c>
      <c r="AD36" s="127"/>
      <c r="AE36" s="127" t="s">
        <v>29</v>
      </c>
      <c r="AF36" s="127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27" t="s">
        <v>12</v>
      </c>
      <c r="T37" s="127">
        <v>6206</v>
      </c>
      <c r="U37" s="127">
        <v>5981</v>
      </c>
      <c r="V37" s="127">
        <v>6021</v>
      </c>
      <c r="W37" s="127">
        <v>6002</v>
      </c>
      <c r="X37" s="127">
        <v>5829</v>
      </c>
      <c r="Y37" s="127">
        <v>5948</v>
      </c>
      <c r="Z37" s="127"/>
      <c r="AA37" s="127" t="str">
        <f>TEXT(Y37,"###,###")</f>
        <v>5,948</v>
      </c>
      <c r="AB37" s="127"/>
      <c r="AC37" s="127">
        <f>Y37/X37-1</f>
        <v>2.0415165551552539E-2</v>
      </c>
      <c r="AD37" s="127"/>
      <c r="AE37" s="127">
        <f>Y37/T37-1</f>
        <v>-4.157267160812117E-2</v>
      </c>
      <c r="AF37" s="127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27" t="s">
        <v>13</v>
      </c>
      <c r="T38" s="127">
        <v>1013</v>
      </c>
      <c r="U38" s="127">
        <v>1218</v>
      </c>
      <c r="V38" s="127">
        <v>1076</v>
      </c>
      <c r="W38" s="127">
        <v>1073</v>
      </c>
      <c r="X38" s="127">
        <v>1080</v>
      </c>
      <c r="Y38" s="127">
        <v>1047</v>
      </c>
      <c r="Z38" s="127"/>
      <c r="AA38" s="127" t="str">
        <f>TEXT(Y38,"###,###")</f>
        <v>1,047</v>
      </c>
      <c r="AB38" s="127"/>
      <c r="AC38" s="127">
        <f>Y38/X38-1</f>
        <v>-3.0555555555555558E-2</v>
      </c>
      <c r="AD38" s="127"/>
      <c r="AE38" s="127">
        <f>Y38/T38-1</f>
        <v>3.3563672260612076E-2</v>
      </c>
      <c r="AF38" s="127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27" t="s">
        <v>14</v>
      </c>
      <c r="T39" s="127"/>
      <c r="U39" s="127"/>
      <c r="V39" s="127"/>
      <c r="W39" s="127"/>
      <c r="X39" s="127"/>
      <c r="Y39" s="127"/>
      <c r="Z39" s="127"/>
      <c r="AA39" s="127"/>
      <c r="AB39" s="127"/>
      <c r="AC39" s="127"/>
      <c r="AD39" s="127"/>
      <c r="AE39" s="127"/>
      <c r="AF39" s="127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27" t="s">
        <v>36</v>
      </c>
      <c r="T40" s="127">
        <v>7219</v>
      </c>
      <c r="U40" s="127">
        <v>7199</v>
      </c>
      <c r="V40" s="127">
        <v>7097</v>
      </c>
      <c r="W40" s="127">
        <v>7075</v>
      </c>
      <c r="X40" s="127">
        <v>6909</v>
      </c>
      <c r="Y40" s="127">
        <v>6995</v>
      </c>
      <c r="Z40" s="127"/>
      <c r="AA40" s="127"/>
      <c r="AB40" s="127"/>
      <c r="AC40" s="127" t="s">
        <v>35</v>
      </c>
      <c r="AD40" s="127"/>
      <c r="AE40" s="127" t="s">
        <v>27</v>
      </c>
      <c r="AF40" s="127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27"/>
      <c r="T41" s="127"/>
      <c r="U41" s="127"/>
      <c r="V41" s="127"/>
      <c r="W41" s="127"/>
      <c r="X41" s="127"/>
      <c r="Y41" s="127"/>
      <c r="Z41" s="127"/>
      <c r="AA41" s="127" t="s">
        <v>206</v>
      </c>
      <c r="AB41" s="127"/>
      <c r="AC41" s="127">
        <f>Y37/($Y$37+$Y$38)*100</f>
        <v>85.032165832737675</v>
      </c>
      <c r="AD41" s="127"/>
      <c r="AE41" s="127"/>
      <c r="AF41" s="127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27" t="s">
        <v>37</v>
      </c>
      <c r="T42" s="127"/>
      <c r="U42" s="127"/>
      <c r="V42" s="127"/>
      <c r="W42" s="127"/>
      <c r="X42" s="127"/>
      <c r="Y42" s="127"/>
      <c r="Z42" s="127"/>
      <c r="AA42" s="127" t="s">
        <v>207</v>
      </c>
      <c r="AB42" s="127"/>
      <c r="AC42" s="127">
        <f>Y38/($Y$37+$Y$38)*100</f>
        <v>14.967834167262332</v>
      </c>
      <c r="AD42" s="127"/>
      <c r="AE42" s="127"/>
      <c r="AF42" s="127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27" t="s">
        <v>38</v>
      </c>
      <c r="T43" s="127"/>
      <c r="U43" s="127"/>
      <c r="V43" s="127"/>
      <c r="W43" s="127"/>
      <c r="X43" s="127"/>
      <c r="Y43" s="127"/>
      <c r="Z43" s="127"/>
      <c r="AA43" s="127"/>
      <c r="AB43" s="127"/>
      <c r="AC43" s="127"/>
      <c r="AD43" s="127"/>
      <c r="AE43" s="127"/>
      <c r="AF43" s="127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27" t="s">
        <v>39</v>
      </c>
      <c r="T44" s="127"/>
      <c r="U44" s="127">
        <v>0</v>
      </c>
      <c r="V44" s="127">
        <v>0</v>
      </c>
      <c r="W44" s="127">
        <v>0</v>
      </c>
      <c r="X44" s="129">
        <v>9</v>
      </c>
      <c r="Y44" s="129">
        <v>3</v>
      </c>
      <c r="Z44" s="127"/>
      <c r="AA44" s="127"/>
      <c r="AB44" s="127"/>
      <c r="AC44" s="127"/>
      <c r="AD44" s="127"/>
      <c r="AE44" s="127"/>
      <c r="AF44" s="127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27" t="s">
        <v>40</v>
      </c>
      <c r="T45" s="127"/>
      <c r="U45" s="127">
        <v>0</v>
      </c>
      <c r="V45" s="127">
        <v>0</v>
      </c>
      <c r="W45" s="127">
        <v>0</v>
      </c>
      <c r="X45" s="129">
        <v>119</v>
      </c>
      <c r="Y45" s="129">
        <v>105</v>
      </c>
      <c r="Z45" s="127"/>
      <c r="AA45" s="127"/>
      <c r="AB45" s="127"/>
      <c r="AC45" s="127"/>
      <c r="AD45" s="127"/>
      <c r="AE45" s="127"/>
      <c r="AF45" s="127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27" t="s">
        <v>41</v>
      </c>
      <c r="T46" s="127"/>
      <c r="U46" s="127">
        <v>0</v>
      </c>
      <c r="V46" s="127">
        <v>0</v>
      </c>
      <c r="W46" s="127">
        <v>0</v>
      </c>
      <c r="X46" s="129">
        <v>319</v>
      </c>
      <c r="Y46" s="129">
        <v>305</v>
      </c>
      <c r="Z46" s="127"/>
      <c r="AA46" s="127"/>
      <c r="AB46" s="127"/>
      <c r="AC46" s="127"/>
      <c r="AD46" s="127"/>
      <c r="AE46" s="127"/>
      <c r="AF46" s="127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27" t="s">
        <v>42</v>
      </c>
      <c r="T47" s="127"/>
      <c r="U47" s="127">
        <v>0</v>
      </c>
      <c r="V47" s="127">
        <v>0</v>
      </c>
      <c r="W47" s="127">
        <v>0</v>
      </c>
      <c r="X47" s="129">
        <v>456</v>
      </c>
      <c r="Y47" s="129">
        <v>457</v>
      </c>
      <c r="Z47" s="127"/>
      <c r="AA47" s="127"/>
      <c r="AB47" s="127"/>
      <c r="AC47" s="127"/>
      <c r="AD47" s="127"/>
      <c r="AE47" s="127"/>
      <c r="AF47" s="127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27" t="s">
        <v>43</v>
      </c>
      <c r="T48" s="127"/>
      <c r="U48" s="127">
        <v>0</v>
      </c>
      <c r="V48" s="127">
        <v>0</v>
      </c>
      <c r="W48" s="127">
        <v>0</v>
      </c>
      <c r="X48" s="129">
        <v>395</v>
      </c>
      <c r="Y48" s="129">
        <v>399</v>
      </c>
      <c r="Z48" s="127"/>
      <c r="AA48" s="127"/>
      <c r="AB48" s="127"/>
      <c r="AC48" s="127"/>
      <c r="AD48" s="127"/>
      <c r="AE48" s="127"/>
      <c r="AF48" s="127"/>
    </row>
    <row r="49" spans="1:32" ht="15" customHeight="1" x14ac:dyDescent="0.25">
      <c r="A49" s="92" t="str">
        <f>"Number of jobs by age and sex of job holders in "&amp;'Table 8.8'!S1&amp;" ("&amp;'Table 8.8'!Y2&amp;") *"</f>
        <v>Number of jobs by age and sex of job holders in Benalla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27" t="s">
        <v>44</v>
      </c>
      <c r="T49" s="127"/>
      <c r="U49" s="127">
        <v>0</v>
      </c>
      <c r="V49" s="127">
        <v>0</v>
      </c>
      <c r="W49" s="127">
        <v>0</v>
      </c>
      <c r="X49" s="129">
        <v>437</v>
      </c>
      <c r="Y49" s="129">
        <v>458</v>
      </c>
      <c r="Z49" s="127"/>
      <c r="AA49" s="127"/>
      <c r="AB49" s="127"/>
      <c r="AC49" s="127"/>
      <c r="AD49" s="127"/>
      <c r="AE49" s="127"/>
      <c r="AF49" s="127"/>
    </row>
    <row r="50" spans="1:32" ht="15" customHeight="1" x14ac:dyDescent="0.25">
      <c r="A50" s="5"/>
      <c r="S50" s="127" t="s">
        <v>45</v>
      </c>
      <c r="T50" s="127"/>
      <c r="U50" s="127">
        <v>0</v>
      </c>
      <c r="V50" s="127">
        <v>0</v>
      </c>
      <c r="W50" s="127">
        <v>0</v>
      </c>
      <c r="X50" s="129">
        <v>341</v>
      </c>
      <c r="Y50" s="129">
        <v>335</v>
      </c>
      <c r="Z50" s="127"/>
      <c r="AA50" s="127"/>
      <c r="AB50" s="127"/>
      <c r="AC50" s="127"/>
      <c r="AD50" s="127"/>
      <c r="AE50" s="127"/>
      <c r="AF50" s="127"/>
    </row>
    <row r="51" spans="1:32" ht="15" customHeight="1" x14ac:dyDescent="0.25">
      <c r="S51" s="127" t="s">
        <v>46</v>
      </c>
      <c r="T51" s="127"/>
      <c r="U51" s="127">
        <v>0</v>
      </c>
      <c r="V51" s="127">
        <v>0</v>
      </c>
      <c r="W51" s="127">
        <v>0</v>
      </c>
      <c r="X51" s="129">
        <v>396</v>
      </c>
      <c r="Y51" s="129">
        <v>385</v>
      </c>
      <c r="Z51" s="127"/>
      <c r="AA51" s="127"/>
      <c r="AB51" s="127"/>
      <c r="AC51" s="127"/>
      <c r="AD51" s="127"/>
      <c r="AE51" s="127"/>
      <c r="AF51" s="127"/>
    </row>
    <row r="52" spans="1:32" ht="15" customHeight="1" x14ac:dyDescent="0.25">
      <c r="A52" s="3"/>
      <c r="B52" s="3"/>
      <c r="C52" s="3"/>
      <c r="D52" s="4"/>
      <c r="E52" s="8"/>
      <c r="S52" s="127" t="s">
        <v>47</v>
      </c>
      <c r="T52" s="127"/>
      <c r="U52" s="127">
        <v>0</v>
      </c>
      <c r="V52" s="127">
        <v>0</v>
      </c>
      <c r="W52" s="127">
        <v>0</v>
      </c>
      <c r="X52" s="129">
        <v>434</v>
      </c>
      <c r="Y52" s="129">
        <v>446</v>
      </c>
      <c r="Z52" s="127"/>
      <c r="AA52" s="127"/>
      <c r="AB52" s="127"/>
      <c r="AC52" s="127"/>
      <c r="AD52" s="127"/>
      <c r="AE52" s="127"/>
      <c r="AF52" s="127"/>
    </row>
    <row r="53" spans="1:32" ht="15" customHeight="1" x14ac:dyDescent="0.25">
      <c r="A53" s="3"/>
      <c r="B53" s="3"/>
      <c r="C53" s="3"/>
      <c r="D53" s="4"/>
      <c r="E53" s="8"/>
      <c r="S53" s="127" t="s">
        <v>48</v>
      </c>
      <c r="T53" s="127"/>
      <c r="U53" s="127">
        <v>0</v>
      </c>
      <c r="V53" s="127">
        <v>0</v>
      </c>
      <c r="W53" s="127">
        <v>0</v>
      </c>
      <c r="X53" s="129">
        <v>514</v>
      </c>
      <c r="Y53" s="129">
        <v>497</v>
      </c>
      <c r="Z53" s="127"/>
      <c r="AA53" s="127"/>
      <c r="AB53" s="127"/>
      <c r="AC53" s="127"/>
      <c r="AD53" s="127"/>
      <c r="AE53" s="127"/>
      <c r="AF53" s="127"/>
    </row>
    <row r="54" spans="1:32" ht="15" customHeight="1" x14ac:dyDescent="0.25">
      <c r="A54" s="3"/>
      <c r="B54" s="3"/>
      <c r="C54" s="3"/>
      <c r="D54" s="4"/>
      <c r="E54" s="8"/>
      <c r="S54" s="127" t="s">
        <v>49</v>
      </c>
      <c r="T54" s="127"/>
      <c r="U54" s="127">
        <v>0</v>
      </c>
      <c r="V54" s="127">
        <v>0</v>
      </c>
      <c r="W54" s="127">
        <v>0</v>
      </c>
      <c r="X54" s="129">
        <v>580</v>
      </c>
      <c r="Y54" s="129">
        <v>601</v>
      </c>
      <c r="Z54" s="127"/>
      <c r="AA54" s="127"/>
      <c r="AB54" s="127"/>
      <c r="AC54" s="127"/>
      <c r="AD54" s="127"/>
      <c r="AE54" s="127"/>
      <c r="AF54" s="127"/>
    </row>
    <row r="55" spans="1:32" ht="15" customHeight="1" x14ac:dyDescent="0.25">
      <c r="A55" s="1"/>
      <c r="B55" s="1"/>
      <c r="C55" s="1"/>
      <c r="D55" s="1"/>
      <c r="E55" s="1"/>
      <c r="S55" s="127" t="s">
        <v>50</v>
      </c>
      <c r="T55" s="127"/>
      <c r="U55" s="127">
        <v>0</v>
      </c>
      <c r="V55" s="127">
        <v>0</v>
      </c>
      <c r="W55" s="127">
        <v>0</v>
      </c>
      <c r="X55" s="129">
        <v>456</v>
      </c>
      <c r="Y55" s="129">
        <v>469</v>
      </c>
      <c r="Z55" s="127"/>
      <c r="AA55" s="127"/>
      <c r="AB55" s="127"/>
      <c r="AC55" s="127"/>
      <c r="AD55" s="127"/>
      <c r="AE55" s="127"/>
      <c r="AF55" s="127"/>
    </row>
    <row r="56" spans="1:32" ht="15" customHeight="1" x14ac:dyDescent="0.25">
      <c r="A56" s="9"/>
      <c r="B56" s="3"/>
      <c r="C56" s="3"/>
      <c r="D56" s="3"/>
      <c r="E56" s="3"/>
      <c r="S56" s="127" t="s">
        <v>51</v>
      </c>
      <c r="T56" s="127"/>
      <c r="U56" s="127">
        <v>0</v>
      </c>
      <c r="V56" s="127">
        <v>0</v>
      </c>
      <c r="W56" s="127">
        <v>0</v>
      </c>
      <c r="X56" s="129">
        <v>292</v>
      </c>
      <c r="Y56" s="129">
        <v>307</v>
      </c>
      <c r="Z56" s="127"/>
      <c r="AA56" s="127"/>
      <c r="AB56" s="127"/>
      <c r="AC56" s="127"/>
      <c r="AD56" s="127"/>
      <c r="AE56" s="127"/>
      <c r="AF56" s="127"/>
    </row>
    <row r="57" spans="1:32" ht="15" customHeight="1" x14ac:dyDescent="0.25">
      <c r="A57" s="3"/>
      <c r="B57" s="3"/>
      <c r="C57" s="3"/>
      <c r="D57" s="3"/>
      <c r="E57" s="3"/>
      <c r="S57" s="127" t="s">
        <v>52</v>
      </c>
      <c r="T57" s="127"/>
      <c r="U57" s="127">
        <v>0</v>
      </c>
      <c r="V57" s="127">
        <v>0</v>
      </c>
      <c r="W57" s="127">
        <v>0</v>
      </c>
      <c r="X57" s="129">
        <v>111</v>
      </c>
      <c r="Y57" s="129">
        <v>127</v>
      </c>
      <c r="Z57" s="127"/>
      <c r="AA57" s="127"/>
      <c r="AB57" s="127"/>
      <c r="AC57" s="127"/>
      <c r="AD57" s="127"/>
      <c r="AE57" s="127"/>
      <c r="AF57" s="127"/>
    </row>
    <row r="58" spans="1:32" ht="15" customHeight="1" x14ac:dyDescent="0.25">
      <c r="A58" s="3"/>
      <c r="B58" s="3"/>
      <c r="C58" s="3"/>
      <c r="D58" s="10"/>
      <c r="E58" s="8"/>
      <c r="S58" s="127" t="s">
        <v>53</v>
      </c>
      <c r="T58" s="127"/>
      <c r="U58" s="127">
        <v>0</v>
      </c>
      <c r="V58" s="127">
        <v>0</v>
      </c>
      <c r="W58" s="127">
        <v>0</v>
      </c>
      <c r="X58" s="129">
        <v>67</v>
      </c>
      <c r="Y58" s="129">
        <v>60</v>
      </c>
      <c r="Z58" s="127"/>
      <c r="AA58" s="127"/>
      <c r="AB58" s="127"/>
      <c r="AC58" s="127"/>
      <c r="AD58" s="127"/>
      <c r="AE58" s="127"/>
      <c r="AF58" s="127"/>
    </row>
    <row r="59" spans="1:32" ht="15" customHeight="1" x14ac:dyDescent="0.25">
      <c r="A59" s="3"/>
      <c r="B59" s="3"/>
      <c r="C59" s="3"/>
      <c r="D59" s="10"/>
      <c r="E59" s="8"/>
      <c r="S59" s="127" t="s">
        <v>54</v>
      </c>
      <c r="T59" s="127"/>
      <c r="U59" s="127">
        <v>0</v>
      </c>
      <c r="V59" s="127">
        <v>0</v>
      </c>
      <c r="W59" s="127">
        <v>0</v>
      </c>
      <c r="X59" s="129">
        <v>22</v>
      </c>
      <c r="Y59" s="129">
        <v>23</v>
      </c>
      <c r="Z59" s="127"/>
      <c r="AA59" s="127"/>
      <c r="AB59" s="127"/>
      <c r="AC59" s="127"/>
      <c r="AD59" s="127"/>
      <c r="AE59" s="127"/>
      <c r="AF59" s="127"/>
    </row>
    <row r="60" spans="1:32" ht="15" customHeight="1" x14ac:dyDescent="0.25">
      <c r="A60" s="3"/>
      <c r="B60" s="3"/>
      <c r="C60" s="3"/>
      <c r="D60" s="10"/>
      <c r="E60" s="8"/>
      <c r="S60" s="127" t="s">
        <v>55</v>
      </c>
      <c r="T60" s="127"/>
      <c r="U60" s="127">
        <v>0</v>
      </c>
      <c r="V60" s="127">
        <v>0</v>
      </c>
      <c r="W60" s="127">
        <v>0</v>
      </c>
      <c r="X60" s="129">
        <v>28</v>
      </c>
      <c r="Y60" s="129">
        <v>25</v>
      </c>
      <c r="Z60" s="127"/>
      <c r="AA60" s="127"/>
      <c r="AB60" s="127"/>
      <c r="AC60" s="127"/>
      <c r="AD60" s="127"/>
      <c r="AE60" s="127"/>
      <c r="AF60" s="127"/>
    </row>
    <row r="61" spans="1:32" ht="15" customHeight="1" x14ac:dyDescent="0.25">
      <c r="S61" s="127" t="s">
        <v>56</v>
      </c>
      <c r="T61" s="127"/>
      <c r="U61" s="127">
        <v>0</v>
      </c>
      <c r="V61" s="127">
        <v>0</v>
      </c>
      <c r="W61" s="127">
        <v>0</v>
      </c>
      <c r="X61" s="129">
        <v>4976</v>
      </c>
      <c r="Y61" s="129">
        <v>5003</v>
      </c>
      <c r="Z61" s="127"/>
      <c r="AA61" s="127"/>
      <c r="AB61" s="127"/>
      <c r="AC61" s="127"/>
      <c r="AD61" s="127"/>
      <c r="AE61" s="127"/>
      <c r="AF61" s="127"/>
    </row>
    <row r="62" spans="1:32" x14ac:dyDescent="0.25">
      <c r="S62" s="127" t="s">
        <v>57</v>
      </c>
      <c r="T62" s="127"/>
      <c r="U62" s="127"/>
      <c r="V62" s="127"/>
      <c r="W62" s="127"/>
      <c r="X62" s="129"/>
      <c r="Y62" s="129"/>
      <c r="Z62" s="127"/>
      <c r="AA62" s="127"/>
      <c r="AB62" s="127"/>
      <c r="AC62" s="127"/>
      <c r="AD62" s="127"/>
      <c r="AE62" s="127"/>
      <c r="AF62" s="127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27" t="s">
        <v>39</v>
      </c>
      <c r="T63" s="127"/>
      <c r="U63" s="127">
        <v>0</v>
      </c>
      <c r="V63" s="127">
        <v>0</v>
      </c>
      <c r="W63" s="127">
        <v>0</v>
      </c>
      <c r="X63" s="129">
        <v>0</v>
      </c>
      <c r="Y63" s="129">
        <v>0</v>
      </c>
      <c r="Z63" s="127"/>
      <c r="AA63" s="127"/>
      <c r="AB63" s="127"/>
      <c r="AC63" s="127"/>
      <c r="AD63" s="127"/>
      <c r="AE63" s="127"/>
      <c r="AF63" s="127"/>
    </row>
    <row r="64" spans="1:32" ht="15.75" customHeight="1" x14ac:dyDescent="0.25">
      <c r="A64" s="92" t="str">
        <f>"Number of employed persons per occupation of main job by sex in "&amp;'Table 8.8'!S1&amp;" ("&amp;'Table 8.8'!Y2&amp;") *"</f>
        <v>Number of employed persons per occupation of main job by sex in Benalla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27" t="s">
        <v>40</v>
      </c>
      <c r="T64" s="127"/>
      <c r="U64" s="127">
        <v>0</v>
      </c>
      <c r="V64" s="127">
        <v>0</v>
      </c>
      <c r="W64" s="127">
        <v>0</v>
      </c>
      <c r="X64" s="129">
        <v>118</v>
      </c>
      <c r="Y64" s="129">
        <v>135</v>
      </c>
      <c r="Z64" s="127"/>
      <c r="AA64" s="127"/>
      <c r="AB64" s="127"/>
      <c r="AC64" s="127"/>
      <c r="AD64" s="127"/>
      <c r="AE64" s="127"/>
      <c r="AF64" s="127"/>
    </row>
    <row r="65" spans="19:32" x14ac:dyDescent="0.25">
      <c r="S65" s="127" t="s">
        <v>41</v>
      </c>
      <c r="T65" s="127"/>
      <c r="U65" s="127">
        <v>0</v>
      </c>
      <c r="V65" s="127">
        <v>0</v>
      </c>
      <c r="W65" s="127">
        <v>0</v>
      </c>
      <c r="X65" s="129">
        <v>329</v>
      </c>
      <c r="Y65" s="129">
        <v>296</v>
      </c>
      <c r="Z65" s="127"/>
      <c r="AA65" s="127"/>
      <c r="AB65" s="127"/>
      <c r="AC65" s="127"/>
      <c r="AD65" s="127"/>
      <c r="AE65" s="127"/>
      <c r="AF65" s="127"/>
    </row>
    <row r="66" spans="19:32" x14ac:dyDescent="0.25">
      <c r="S66" s="127" t="s">
        <v>42</v>
      </c>
      <c r="T66" s="127"/>
      <c r="U66" s="127">
        <v>0</v>
      </c>
      <c r="V66" s="127">
        <v>0</v>
      </c>
      <c r="W66" s="127">
        <v>0</v>
      </c>
      <c r="X66" s="129">
        <v>428</v>
      </c>
      <c r="Y66" s="129">
        <v>448</v>
      </c>
      <c r="Z66" s="127"/>
      <c r="AA66" s="127"/>
      <c r="AB66" s="127"/>
      <c r="AC66" s="127"/>
      <c r="AD66" s="127"/>
      <c r="AE66" s="127"/>
      <c r="AF66" s="127"/>
    </row>
    <row r="67" spans="19:32" x14ac:dyDescent="0.25">
      <c r="S67" s="127" t="s">
        <v>43</v>
      </c>
      <c r="T67" s="127"/>
      <c r="U67" s="127">
        <v>0</v>
      </c>
      <c r="V67" s="127">
        <v>0</v>
      </c>
      <c r="W67" s="127">
        <v>0</v>
      </c>
      <c r="X67" s="129">
        <v>440</v>
      </c>
      <c r="Y67" s="129">
        <v>455</v>
      </c>
      <c r="Z67" s="127"/>
      <c r="AA67" s="127"/>
      <c r="AB67" s="127"/>
      <c r="AC67" s="127"/>
      <c r="AD67" s="127"/>
      <c r="AE67" s="127"/>
      <c r="AF67" s="127"/>
    </row>
    <row r="68" spans="19:32" x14ac:dyDescent="0.25">
      <c r="S68" s="127" t="s">
        <v>44</v>
      </c>
      <c r="T68" s="127"/>
      <c r="U68" s="127">
        <v>0</v>
      </c>
      <c r="V68" s="127">
        <v>0</v>
      </c>
      <c r="W68" s="127">
        <v>0</v>
      </c>
      <c r="X68" s="129">
        <v>356</v>
      </c>
      <c r="Y68" s="129">
        <v>368</v>
      </c>
      <c r="Z68" s="127"/>
      <c r="AA68" s="127"/>
      <c r="AB68" s="127"/>
      <c r="AC68" s="127"/>
      <c r="AD68" s="127"/>
      <c r="AE68" s="127"/>
      <c r="AF68" s="127"/>
    </row>
    <row r="69" spans="19:32" x14ac:dyDescent="0.25">
      <c r="S69" s="127" t="s">
        <v>45</v>
      </c>
      <c r="T69" s="127"/>
      <c r="U69" s="127">
        <v>0</v>
      </c>
      <c r="V69" s="127">
        <v>0</v>
      </c>
      <c r="W69" s="127">
        <v>0</v>
      </c>
      <c r="X69" s="129">
        <v>354</v>
      </c>
      <c r="Y69" s="129">
        <v>359</v>
      </c>
      <c r="Z69" s="127"/>
      <c r="AA69" s="127"/>
      <c r="AB69" s="127"/>
      <c r="AC69" s="127"/>
      <c r="AD69" s="127"/>
      <c r="AE69" s="127"/>
      <c r="AF69" s="127"/>
    </row>
    <row r="70" spans="19:32" x14ac:dyDescent="0.25">
      <c r="S70" s="127" t="s">
        <v>46</v>
      </c>
      <c r="T70" s="127"/>
      <c r="U70" s="127">
        <v>0</v>
      </c>
      <c r="V70" s="127">
        <v>0</v>
      </c>
      <c r="W70" s="127">
        <v>0</v>
      </c>
      <c r="X70" s="129">
        <v>409</v>
      </c>
      <c r="Y70" s="129">
        <v>380</v>
      </c>
      <c r="Z70" s="127"/>
      <c r="AA70" s="127"/>
      <c r="AB70" s="127"/>
      <c r="AC70" s="127"/>
      <c r="AD70" s="127"/>
      <c r="AE70" s="127"/>
      <c r="AF70" s="127"/>
    </row>
    <row r="71" spans="19:32" x14ac:dyDescent="0.25">
      <c r="S71" s="127" t="s">
        <v>47</v>
      </c>
      <c r="T71" s="127"/>
      <c r="U71" s="127">
        <v>0</v>
      </c>
      <c r="V71" s="127">
        <v>0</v>
      </c>
      <c r="W71" s="127">
        <v>0</v>
      </c>
      <c r="X71" s="129">
        <v>502</v>
      </c>
      <c r="Y71" s="129">
        <v>504</v>
      </c>
      <c r="Z71" s="127"/>
      <c r="AA71" s="127"/>
      <c r="AB71" s="127"/>
      <c r="AC71" s="127"/>
      <c r="AD71" s="127"/>
      <c r="AE71" s="127"/>
      <c r="AF71" s="127"/>
    </row>
    <row r="72" spans="19:32" x14ac:dyDescent="0.25">
      <c r="S72" s="127" t="s">
        <v>48</v>
      </c>
      <c r="T72" s="127"/>
      <c r="U72" s="127">
        <v>0</v>
      </c>
      <c r="V72" s="127">
        <v>0</v>
      </c>
      <c r="W72" s="127">
        <v>0</v>
      </c>
      <c r="X72" s="129">
        <v>601</v>
      </c>
      <c r="Y72" s="129">
        <v>545</v>
      </c>
      <c r="Z72" s="127"/>
      <c r="AA72" s="127"/>
      <c r="AB72" s="127"/>
      <c r="AC72" s="127"/>
      <c r="AD72" s="127"/>
      <c r="AE72" s="127"/>
      <c r="AF72" s="127"/>
    </row>
    <row r="73" spans="19:32" x14ac:dyDescent="0.25">
      <c r="S73" s="127" t="s">
        <v>49</v>
      </c>
      <c r="T73" s="127"/>
      <c r="U73" s="127">
        <v>0</v>
      </c>
      <c r="V73" s="127">
        <v>0</v>
      </c>
      <c r="W73" s="127">
        <v>0</v>
      </c>
      <c r="X73" s="129">
        <v>543</v>
      </c>
      <c r="Y73" s="129">
        <v>577</v>
      </c>
      <c r="Z73" s="127"/>
      <c r="AA73" s="127"/>
      <c r="AB73" s="127"/>
      <c r="AC73" s="127"/>
      <c r="AD73" s="127"/>
      <c r="AE73" s="127"/>
      <c r="AF73" s="127"/>
    </row>
    <row r="74" spans="19:32" x14ac:dyDescent="0.25">
      <c r="S74" s="127" t="s">
        <v>50</v>
      </c>
      <c r="T74" s="127"/>
      <c r="U74" s="127">
        <v>0</v>
      </c>
      <c r="V74" s="127">
        <v>0</v>
      </c>
      <c r="W74" s="127">
        <v>0</v>
      </c>
      <c r="X74" s="129">
        <v>450</v>
      </c>
      <c r="Y74" s="129">
        <v>445</v>
      </c>
      <c r="Z74" s="127"/>
      <c r="AA74" s="127"/>
      <c r="AB74" s="127"/>
      <c r="AC74" s="127"/>
      <c r="AD74" s="127"/>
      <c r="AE74" s="127"/>
      <c r="AF74" s="127"/>
    </row>
    <row r="75" spans="19:32" x14ac:dyDescent="0.25">
      <c r="S75" s="127" t="s">
        <v>51</v>
      </c>
      <c r="T75" s="127"/>
      <c r="U75" s="127">
        <v>0</v>
      </c>
      <c r="V75" s="127">
        <v>0</v>
      </c>
      <c r="W75" s="127">
        <v>0</v>
      </c>
      <c r="X75" s="129">
        <v>213</v>
      </c>
      <c r="Y75" s="129">
        <v>217</v>
      </c>
      <c r="Z75" s="127"/>
      <c r="AA75" s="127"/>
      <c r="AB75" s="127"/>
      <c r="AC75" s="127"/>
      <c r="AD75" s="127"/>
      <c r="AE75" s="127"/>
      <c r="AF75" s="127"/>
    </row>
    <row r="76" spans="19:32" x14ac:dyDescent="0.25">
      <c r="S76" s="127" t="s">
        <v>52</v>
      </c>
      <c r="T76" s="127"/>
      <c r="U76" s="127">
        <v>0</v>
      </c>
      <c r="V76" s="127">
        <v>0</v>
      </c>
      <c r="W76" s="127">
        <v>0</v>
      </c>
      <c r="X76" s="129">
        <v>74</v>
      </c>
      <c r="Y76" s="129">
        <v>80</v>
      </c>
      <c r="Z76" s="127"/>
      <c r="AA76" s="127"/>
      <c r="AB76" s="127"/>
      <c r="AC76" s="127"/>
      <c r="AD76" s="127"/>
      <c r="AE76" s="127"/>
      <c r="AF76" s="127"/>
    </row>
    <row r="77" spans="19:32" x14ac:dyDescent="0.25">
      <c r="S77" s="127" t="s">
        <v>53</v>
      </c>
      <c r="T77" s="127"/>
      <c r="U77" s="127">
        <v>0</v>
      </c>
      <c r="V77" s="127">
        <v>0</v>
      </c>
      <c r="W77" s="127">
        <v>0</v>
      </c>
      <c r="X77" s="129">
        <v>55</v>
      </c>
      <c r="Y77" s="129">
        <v>49</v>
      </c>
      <c r="Z77" s="127"/>
      <c r="AA77" s="127"/>
      <c r="AB77" s="127"/>
      <c r="AC77" s="127"/>
      <c r="AD77" s="127"/>
      <c r="AE77" s="127"/>
      <c r="AF77" s="127"/>
    </row>
    <row r="78" spans="19:32" x14ac:dyDescent="0.25">
      <c r="S78" s="127" t="s">
        <v>54</v>
      </c>
      <c r="T78" s="127"/>
      <c r="U78" s="127">
        <v>0</v>
      </c>
      <c r="V78" s="127">
        <v>0</v>
      </c>
      <c r="W78" s="127">
        <v>0</v>
      </c>
      <c r="X78" s="129">
        <v>32</v>
      </c>
      <c r="Y78" s="129">
        <v>25</v>
      </c>
      <c r="Z78" s="127"/>
      <c r="AA78" s="127"/>
      <c r="AB78" s="127"/>
      <c r="AC78" s="127"/>
      <c r="AD78" s="127"/>
      <c r="AE78" s="127"/>
      <c r="AF78" s="127"/>
    </row>
    <row r="79" spans="19:32" x14ac:dyDescent="0.25">
      <c r="S79" s="127" t="s">
        <v>55</v>
      </c>
      <c r="T79" s="127"/>
      <c r="U79" s="127">
        <v>0</v>
      </c>
      <c r="V79" s="127">
        <v>0</v>
      </c>
      <c r="W79" s="127">
        <v>0</v>
      </c>
      <c r="X79" s="129">
        <v>16</v>
      </c>
      <c r="Y79" s="129">
        <v>20</v>
      </c>
      <c r="Z79" s="127"/>
      <c r="AA79" s="127"/>
      <c r="AB79" s="127"/>
      <c r="AC79" s="127"/>
      <c r="AD79" s="127"/>
      <c r="AE79" s="127"/>
      <c r="AF79" s="127"/>
    </row>
    <row r="80" spans="19:32" x14ac:dyDescent="0.25">
      <c r="S80" s="127" t="s">
        <v>56</v>
      </c>
      <c r="T80" s="127"/>
      <c r="U80" s="127">
        <v>0</v>
      </c>
      <c r="V80" s="127">
        <v>0</v>
      </c>
      <c r="W80" s="127">
        <v>0</v>
      </c>
      <c r="X80" s="129">
        <v>4925</v>
      </c>
      <c r="Y80" s="129">
        <v>4904</v>
      </c>
      <c r="Z80" s="127"/>
      <c r="AA80" s="127"/>
      <c r="AB80" s="127"/>
      <c r="AC80" s="127"/>
      <c r="AD80" s="127"/>
      <c r="AE80" s="127"/>
      <c r="AF80" s="127"/>
    </row>
    <row r="81" spans="1:32" x14ac:dyDescent="0.25">
      <c r="S81" s="127" t="s">
        <v>58</v>
      </c>
      <c r="T81" s="127"/>
      <c r="U81" s="127"/>
      <c r="V81" s="127"/>
      <c r="W81" s="127"/>
      <c r="X81" s="129"/>
      <c r="Y81" s="129"/>
      <c r="Z81" s="127"/>
      <c r="AA81" s="127"/>
      <c r="AB81" s="127"/>
      <c r="AC81" s="127"/>
      <c r="AD81" s="127"/>
      <c r="AE81" s="127"/>
      <c r="AF81" s="127"/>
    </row>
    <row r="82" spans="1:32" ht="15.75" customHeight="1" x14ac:dyDescent="0.25">
      <c r="A82" s="95"/>
      <c r="B82" s="95"/>
      <c r="C82" s="120" t="str">
        <f>'Table 8.8'!S1</f>
        <v>Benalla</v>
      </c>
      <c r="D82" s="120"/>
      <c r="E82" s="120"/>
      <c r="F82" s="120"/>
      <c r="G82" s="120"/>
      <c r="H82" s="96"/>
      <c r="I82" s="96"/>
      <c r="J82" s="121" t="str">
        <f>'State data for spotlight'!A1</f>
        <v>Victoria</v>
      </c>
      <c r="K82" s="121"/>
      <c r="L82" s="121"/>
      <c r="M82" s="121"/>
      <c r="N82" s="121"/>
      <c r="O82" s="121"/>
      <c r="S82" s="127" t="s">
        <v>38</v>
      </c>
      <c r="T82" s="127"/>
      <c r="U82" s="127"/>
      <c r="V82" s="127"/>
      <c r="W82" s="127"/>
      <c r="X82" s="129"/>
      <c r="Y82" s="129"/>
      <c r="Z82" s="127"/>
      <c r="AA82" s="127"/>
      <c r="AB82" s="127"/>
      <c r="AC82" s="127"/>
      <c r="AD82" s="127"/>
      <c r="AE82" s="127"/>
      <c r="AF82" s="127"/>
    </row>
    <row r="83" spans="1:32" ht="15" customHeight="1" x14ac:dyDescent="0.25">
      <c r="A83" s="95"/>
      <c r="B83" s="95"/>
      <c r="C83" s="97"/>
      <c r="D83" s="122" t="s">
        <v>2</v>
      </c>
      <c r="E83" s="122"/>
      <c r="F83" s="122" t="s">
        <v>2</v>
      </c>
      <c r="G83" s="122"/>
      <c r="H83" s="97"/>
      <c r="I83" s="97"/>
      <c r="J83" s="97"/>
      <c r="K83" s="97"/>
      <c r="L83" s="122" t="s">
        <v>2</v>
      </c>
      <c r="M83" s="122"/>
      <c r="N83" s="122" t="s">
        <v>2</v>
      </c>
      <c r="O83" s="122"/>
      <c r="S83" s="127" t="s">
        <v>59</v>
      </c>
      <c r="T83" s="127"/>
      <c r="U83" s="127">
        <v>0</v>
      </c>
      <c r="V83" s="127">
        <v>0</v>
      </c>
      <c r="W83" s="127">
        <v>0</v>
      </c>
      <c r="X83" s="129">
        <v>312</v>
      </c>
      <c r="Y83" s="129">
        <v>342</v>
      </c>
      <c r="Z83" s="127"/>
      <c r="AA83" s="127"/>
      <c r="AB83" s="127"/>
      <c r="AC83" s="127"/>
      <c r="AD83" s="127"/>
      <c r="AE83" s="127"/>
      <c r="AF83" s="127"/>
    </row>
    <row r="84" spans="1:32" ht="15" customHeight="1" x14ac:dyDescent="0.25">
      <c r="A84" s="95"/>
      <c r="B84" s="95"/>
      <c r="C84" s="112" t="s">
        <v>3</v>
      </c>
      <c r="D84" s="122" t="s">
        <v>4</v>
      </c>
      <c r="E84" s="122"/>
      <c r="F84" s="122" t="s">
        <v>193</v>
      </c>
      <c r="G84" s="122"/>
      <c r="H84" s="97"/>
      <c r="I84" s="97"/>
      <c r="J84" s="97"/>
      <c r="K84" s="112" t="s">
        <v>3</v>
      </c>
      <c r="L84" s="122" t="s">
        <v>4</v>
      </c>
      <c r="M84" s="122"/>
      <c r="N84" s="122" t="s">
        <v>193</v>
      </c>
      <c r="O84" s="122"/>
      <c r="S84" s="127" t="s">
        <v>60</v>
      </c>
      <c r="T84" s="127"/>
      <c r="U84" s="127">
        <v>0</v>
      </c>
      <c r="V84" s="127">
        <v>0</v>
      </c>
      <c r="W84" s="127">
        <v>0</v>
      </c>
      <c r="X84" s="129">
        <v>328</v>
      </c>
      <c r="Y84" s="129">
        <v>329</v>
      </c>
      <c r="Z84" s="127"/>
      <c r="AA84" s="127"/>
      <c r="AB84" s="127"/>
      <c r="AC84" s="127"/>
      <c r="AD84" s="127"/>
      <c r="AE84" s="127"/>
      <c r="AF84" s="127"/>
    </row>
    <row r="85" spans="1:32" ht="15" customHeight="1" x14ac:dyDescent="0.25">
      <c r="A85" s="98" t="s">
        <v>5</v>
      </c>
      <c r="B85" s="98"/>
      <c r="C85" s="110" t="str">
        <f>'Table 8.8'!AA4</f>
        <v>9,907</v>
      </c>
      <c r="D85" s="99">
        <f>'Table 8.8'!AC4</f>
        <v>3.0290791599352218E-4</v>
      </c>
      <c r="E85" s="100">
        <f>'Table 8.8'!AC4</f>
        <v>3.0290791599352218E-4</v>
      </c>
      <c r="F85" s="99">
        <f>'Table 8.8'!AE4</f>
        <v>-2.1047430830039571E-2</v>
      </c>
      <c r="G85" s="100">
        <f>'Table 8.8'!AE4</f>
        <v>-2.1047430830039571E-2</v>
      </c>
      <c r="H85" s="111"/>
      <c r="I85" s="111"/>
      <c r="J85" s="124" t="str">
        <f>'State data for spotlight'!I4</f>
        <v>4,864,254</v>
      </c>
      <c r="K85" s="124"/>
      <c r="L85" s="99">
        <f>'State data for spotlight'!K4</f>
        <v>4.5575377125836702E-2</v>
      </c>
      <c r="M85" s="100">
        <f>'State data for spotlight'!K4</f>
        <v>4.5575377125836702E-2</v>
      </c>
      <c r="N85" s="99">
        <f>'State data for spotlight'!M4</f>
        <v>0.1053007583548784</v>
      </c>
      <c r="O85" s="100">
        <f>'State data for spotlight'!M4</f>
        <v>0.1053007583548784</v>
      </c>
      <c r="S85" s="127" t="s">
        <v>61</v>
      </c>
      <c r="T85" s="127"/>
      <c r="U85" s="127">
        <v>0</v>
      </c>
      <c r="V85" s="127">
        <v>0</v>
      </c>
      <c r="W85" s="127">
        <v>0</v>
      </c>
      <c r="X85" s="129">
        <v>606</v>
      </c>
      <c r="Y85" s="129">
        <v>643</v>
      </c>
      <c r="Z85" s="127"/>
      <c r="AA85" s="127"/>
      <c r="AB85" s="127"/>
      <c r="AC85" s="127"/>
      <c r="AD85" s="127"/>
      <c r="AE85" s="127"/>
      <c r="AF85" s="127"/>
    </row>
    <row r="86" spans="1:32" ht="15" customHeight="1" x14ac:dyDescent="0.25">
      <c r="A86" s="101" t="s">
        <v>6</v>
      </c>
      <c r="B86" s="98"/>
      <c r="C86" s="110" t="str">
        <f>'Table 8.8'!AA5</f>
        <v>5,003</v>
      </c>
      <c r="D86" s="99">
        <f>'Table 8.8'!AC5</f>
        <v>4.4167837783577468E-3</v>
      </c>
      <c r="E86" s="100">
        <f>'Table 8.8'!AC5</f>
        <v>4.4167837783577468E-3</v>
      </c>
      <c r="F86" s="99">
        <f>'Table 8.8'!AE5</f>
        <v>-4.8678455980224355E-2</v>
      </c>
      <c r="G86" s="100">
        <f>'Table 8.8'!AE5</f>
        <v>-4.8678455980224355E-2</v>
      </c>
      <c r="H86" s="111"/>
      <c r="I86" s="111"/>
      <c r="J86" s="124" t="str">
        <f>'State data for spotlight'!I5</f>
        <v>2,500,569</v>
      </c>
      <c r="K86" s="124"/>
      <c r="L86" s="99">
        <f>'State data for spotlight'!K5</f>
        <v>4.683872220961649E-2</v>
      </c>
      <c r="M86" s="100">
        <f>'State data for spotlight'!K5</f>
        <v>4.683872220961649E-2</v>
      </c>
      <c r="N86" s="99">
        <f>'State data for spotlight'!M5</f>
        <v>9.4727067840997714E-2</v>
      </c>
      <c r="O86" s="100">
        <f>'State data for spotlight'!M5</f>
        <v>9.4727067840997714E-2</v>
      </c>
      <c r="S86" s="127" t="s">
        <v>62</v>
      </c>
      <c r="T86" s="127"/>
      <c r="U86" s="127">
        <v>0</v>
      </c>
      <c r="V86" s="127">
        <v>0</v>
      </c>
      <c r="W86" s="127">
        <v>0</v>
      </c>
      <c r="X86" s="129">
        <v>171</v>
      </c>
      <c r="Y86" s="129">
        <v>170</v>
      </c>
      <c r="Z86" s="127"/>
      <c r="AA86" s="127"/>
      <c r="AB86" s="127"/>
      <c r="AC86" s="127"/>
      <c r="AD86" s="127"/>
      <c r="AE86" s="127"/>
      <c r="AF86" s="127"/>
    </row>
    <row r="87" spans="1:32" ht="15" customHeight="1" x14ac:dyDescent="0.25">
      <c r="A87" s="101" t="s">
        <v>7</v>
      </c>
      <c r="B87" s="98"/>
      <c r="C87" s="110" t="str">
        <f>'Table 8.8'!AA6</f>
        <v>4,904</v>
      </c>
      <c r="D87" s="99">
        <f>'Table 8.8'!AC6</f>
        <v>-3.6570499796830802E-3</v>
      </c>
      <c r="E87" s="100">
        <f>'Table 8.8'!AC6</f>
        <v>-3.6570499796830802E-3</v>
      </c>
      <c r="F87" s="99">
        <f>'Table 8.8'!AE6</f>
        <v>8.4310096648159139E-3</v>
      </c>
      <c r="G87" s="100">
        <f>'Table 8.8'!AE6</f>
        <v>8.4310096648159139E-3</v>
      </c>
      <c r="H87" s="111"/>
      <c r="I87" s="111"/>
      <c r="J87" s="124" t="str">
        <f>'State data for spotlight'!I6</f>
        <v>2,363,685</v>
      </c>
      <c r="K87" s="124"/>
      <c r="L87" s="99">
        <f>'State data for spotlight'!K6</f>
        <v>4.424449180397394E-2</v>
      </c>
      <c r="M87" s="100">
        <f>'State data for spotlight'!K6</f>
        <v>4.424449180397394E-2</v>
      </c>
      <c r="N87" s="99">
        <f>'State data for spotlight'!M6</f>
        <v>0.11671142296687975</v>
      </c>
      <c r="O87" s="100">
        <f>'State data for spotlight'!M6</f>
        <v>0.11671142296687975</v>
      </c>
      <c r="S87" s="127" t="s">
        <v>63</v>
      </c>
      <c r="T87" s="127"/>
      <c r="U87" s="127">
        <v>0</v>
      </c>
      <c r="V87" s="127">
        <v>0</v>
      </c>
      <c r="W87" s="127">
        <v>0</v>
      </c>
      <c r="X87" s="129">
        <v>115</v>
      </c>
      <c r="Y87" s="129">
        <v>111</v>
      </c>
      <c r="Z87" s="127"/>
      <c r="AA87" s="127"/>
      <c r="AB87" s="127"/>
      <c r="AC87" s="127"/>
      <c r="AD87" s="127"/>
      <c r="AE87" s="127"/>
      <c r="AF87" s="127"/>
    </row>
    <row r="88" spans="1:32" ht="15" customHeight="1" x14ac:dyDescent="0.25">
      <c r="A88" s="98" t="s">
        <v>8</v>
      </c>
      <c r="B88" s="98"/>
      <c r="C88" s="110" t="str">
        <f>'Table 8.8'!AA7</f>
        <v>6,995</v>
      </c>
      <c r="D88" s="99">
        <f>'Table 8.8'!AC7</f>
        <v>1.2301013024601959E-2</v>
      </c>
      <c r="E88" s="100">
        <f>'Table 8.8'!AC7</f>
        <v>1.2301013024601959E-2</v>
      </c>
      <c r="F88" s="99">
        <f>'Table 8.8'!AE7</f>
        <v>-3.0492030492030531E-2</v>
      </c>
      <c r="G88" s="100">
        <f>'Table 8.8'!AE7</f>
        <v>-3.0492030492030531E-2</v>
      </c>
      <c r="H88" s="111"/>
      <c r="I88" s="111"/>
      <c r="J88" s="124" t="str">
        <f>'State data for spotlight'!I7</f>
        <v>3,433,844</v>
      </c>
      <c r="K88" s="124"/>
      <c r="L88" s="99">
        <f>'State data for spotlight'!K7</f>
        <v>2.8068072335688754E-2</v>
      </c>
      <c r="M88" s="100">
        <f>'State data for spotlight'!K7</f>
        <v>2.8068072335688754E-2</v>
      </c>
      <c r="N88" s="99">
        <f>'State data for spotlight'!M7</f>
        <v>8.2505549905646847E-2</v>
      </c>
      <c r="O88" s="100">
        <f>'State data for spotlight'!M7</f>
        <v>8.2505549905646847E-2</v>
      </c>
      <c r="S88" s="127" t="s">
        <v>64</v>
      </c>
      <c r="T88" s="127"/>
      <c r="U88" s="127">
        <v>0</v>
      </c>
      <c r="V88" s="127">
        <v>0</v>
      </c>
      <c r="W88" s="127">
        <v>0</v>
      </c>
      <c r="X88" s="129">
        <v>142</v>
      </c>
      <c r="Y88" s="129">
        <v>150</v>
      </c>
      <c r="Z88" s="127"/>
      <c r="AA88" s="127"/>
      <c r="AB88" s="127"/>
      <c r="AC88" s="127"/>
      <c r="AD88" s="127"/>
      <c r="AE88" s="127"/>
      <c r="AF88" s="127"/>
    </row>
    <row r="89" spans="1:32" ht="15" customHeight="1" x14ac:dyDescent="0.25">
      <c r="A89" s="98" t="s">
        <v>12</v>
      </c>
      <c r="B89" s="102"/>
      <c r="C89" s="110" t="str">
        <f>'Table 8.8'!AA37</f>
        <v>5,948</v>
      </c>
      <c r="D89" s="99">
        <f>'Table 8.8'!AC37</f>
        <v>2.0415165551552539E-2</v>
      </c>
      <c r="E89" s="100">
        <f>'Table 8.8'!AC37</f>
        <v>2.0415165551552539E-2</v>
      </c>
      <c r="F89" s="99">
        <f>'Table 8.8'!AE37</f>
        <v>-4.157267160812117E-2</v>
      </c>
      <c r="G89" s="100">
        <f>'Table 8.8'!AE37</f>
        <v>-4.157267160812117E-2</v>
      </c>
      <c r="H89" s="111"/>
      <c r="I89" s="111"/>
      <c r="J89" s="125" t="str">
        <f>'State data for spotlight'!I37</f>
        <v>2,890,261</v>
      </c>
      <c r="K89" s="125"/>
      <c r="L89" s="99">
        <f>'State data for spotlight'!K37</f>
        <v>1.5417850628307805E-2</v>
      </c>
      <c r="M89" s="100">
        <f>'State data for spotlight'!K37</f>
        <v>1.5417850628307805E-2</v>
      </c>
      <c r="N89" s="99">
        <f>'State data for spotlight'!M37</f>
        <v>6.6166437529210809E-2</v>
      </c>
      <c r="O89" s="100">
        <f>'State data for spotlight'!M37</f>
        <v>6.6166437529210809E-2</v>
      </c>
      <c r="S89" s="127" t="s">
        <v>65</v>
      </c>
      <c r="T89" s="127"/>
      <c r="U89" s="127">
        <v>0</v>
      </c>
      <c r="V89" s="127">
        <v>0</v>
      </c>
      <c r="W89" s="127">
        <v>0</v>
      </c>
      <c r="X89" s="129">
        <v>418</v>
      </c>
      <c r="Y89" s="129">
        <v>415</v>
      </c>
      <c r="Z89" s="127"/>
      <c r="AA89" s="127"/>
      <c r="AB89" s="127"/>
      <c r="AC89" s="127"/>
      <c r="AD89" s="127"/>
      <c r="AE89" s="127"/>
      <c r="AF89" s="127"/>
    </row>
    <row r="90" spans="1:32" ht="15" customHeight="1" x14ac:dyDescent="0.25">
      <c r="A90" s="103" t="s">
        <v>13</v>
      </c>
      <c r="B90" s="102"/>
      <c r="C90" s="110" t="str">
        <f>'Table 8.8'!AA38</f>
        <v>1,047</v>
      </c>
      <c r="D90" s="99">
        <f>'Table 8.8'!AC38</f>
        <v>-3.0555555555555558E-2</v>
      </c>
      <c r="E90" s="100">
        <f>'Table 8.8'!AC38</f>
        <v>-3.0555555555555558E-2</v>
      </c>
      <c r="F90" s="99">
        <f>'Table 8.8'!AE38</f>
        <v>3.3563672260612076E-2</v>
      </c>
      <c r="G90" s="100">
        <f>'Table 8.8'!AE38</f>
        <v>3.3563672260612076E-2</v>
      </c>
      <c r="H90" s="111"/>
      <c r="I90" s="111"/>
      <c r="J90" s="125" t="str">
        <f>'State data for spotlight'!I38</f>
        <v>543,583</v>
      </c>
      <c r="K90" s="125"/>
      <c r="L90" s="99">
        <f>'State data for spotlight'!K38</f>
        <v>0.10099895081807841</v>
      </c>
      <c r="M90" s="100">
        <f>'State data for spotlight'!K38</f>
        <v>0.10099895081807841</v>
      </c>
      <c r="N90" s="99">
        <f>'State data for spotlight'!M38</f>
        <v>0.17853805543811729</v>
      </c>
      <c r="O90" s="100">
        <f>'State data for spotlight'!M38</f>
        <v>0.17853805543811729</v>
      </c>
      <c r="S90" s="127" t="s">
        <v>66</v>
      </c>
      <c r="T90" s="127"/>
      <c r="U90" s="127">
        <v>0</v>
      </c>
      <c r="V90" s="127">
        <v>0</v>
      </c>
      <c r="W90" s="127">
        <v>0</v>
      </c>
      <c r="X90" s="129">
        <v>516</v>
      </c>
      <c r="Y90" s="129">
        <v>530</v>
      </c>
      <c r="Z90" s="127"/>
      <c r="AA90" s="127"/>
      <c r="AB90" s="127"/>
      <c r="AC90" s="127"/>
      <c r="AD90" s="127"/>
      <c r="AE90" s="127"/>
      <c r="AF90" s="127"/>
    </row>
    <row r="91" spans="1:32" ht="15" customHeight="1" x14ac:dyDescent="0.25">
      <c r="A91" s="101" t="s">
        <v>93</v>
      </c>
      <c r="B91" s="102"/>
      <c r="C91" s="110" t="str">
        <f>'Table 8.8'!AA114</f>
        <v>415</v>
      </c>
      <c r="D91" s="99">
        <f>'Table 8.8'!AC114</f>
        <v>1.4669926650366705E-2</v>
      </c>
      <c r="E91" s="100">
        <f>'Table 8.8'!AC114</f>
        <v>1.4669926650366705E-2</v>
      </c>
      <c r="F91" s="99">
        <f>'Table 8.8'!AE114</f>
        <v>3.4912718204488824E-2</v>
      </c>
      <c r="G91" s="100">
        <f>'Table 8.8'!AE114</f>
        <v>3.4912718204488824E-2</v>
      </c>
      <c r="H91" s="111"/>
      <c r="I91" s="111"/>
      <c r="J91" s="123" t="str">
        <f>'State data for spotlight'!I55</f>
        <v>244,312</v>
      </c>
      <c r="K91" s="123"/>
      <c r="L91" s="99">
        <f>'State data for spotlight'!K55</f>
        <v>0.11184836280064614</v>
      </c>
      <c r="M91" s="100">
        <f>'State data for spotlight'!K55</f>
        <v>0.11184836280064614</v>
      </c>
      <c r="N91" s="99">
        <f>'State data for spotlight'!M55</f>
        <v>0.18712160231678987</v>
      </c>
      <c r="O91" s="100">
        <f>'State data for spotlight'!M55</f>
        <v>0.18712160231678987</v>
      </c>
      <c r="S91" s="127" t="s">
        <v>56</v>
      </c>
      <c r="T91" s="127"/>
      <c r="U91" s="127">
        <v>0</v>
      </c>
      <c r="V91" s="127">
        <v>0</v>
      </c>
      <c r="W91" s="127">
        <v>0</v>
      </c>
      <c r="X91" s="129">
        <v>3584</v>
      </c>
      <c r="Y91" s="129">
        <v>3631</v>
      </c>
      <c r="Z91" s="127"/>
      <c r="AA91" s="127"/>
      <c r="AB91" s="127"/>
      <c r="AC91" s="127"/>
      <c r="AD91" s="127"/>
      <c r="AE91" s="127"/>
      <c r="AF91" s="127"/>
    </row>
    <row r="92" spans="1:32" ht="15" customHeight="1" x14ac:dyDescent="0.25">
      <c r="A92" s="101" t="s">
        <v>94</v>
      </c>
      <c r="B92" s="102"/>
      <c r="C92" s="110" t="str">
        <f>'Table 8.8'!AA115</f>
        <v>632</v>
      </c>
      <c r="D92" s="99">
        <f>'Table 8.8'!AC115</f>
        <v>-5.9523809523809534E-2</v>
      </c>
      <c r="E92" s="100">
        <f>'Table 8.8'!AC115</f>
        <v>-5.9523809523809534E-2</v>
      </c>
      <c r="F92" s="99">
        <f>'Table 8.8'!AE115</f>
        <v>3.6065573770491799E-2</v>
      </c>
      <c r="G92" s="100">
        <f>'Table 8.8'!AE115</f>
        <v>3.6065573770491799E-2</v>
      </c>
      <c r="H92" s="111"/>
      <c r="I92" s="111"/>
      <c r="J92" s="123" t="str">
        <f>'State data for spotlight'!I56</f>
        <v>299,271</v>
      </c>
      <c r="K92" s="123"/>
      <c r="L92" s="99">
        <f>'State data for spotlight'!K56</f>
        <v>9.229769730238746E-2</v>
      </c>
      <c r="M92" s="100">
        <f>'State data for spotlight'!K56</f>
        <v>9.229769730238746E-2</v>
      </c>
      <c r="N92" s="99">
        <f>'State data for spotlight'!M56</f>
        <v>0.17162230408756884</v>
      </c>
      <c r="O92" s="100">
        <f>'State data for spotlight'!M56</f>
        <v>0.17162230408756884</v>
      </c>
      <c r="S92" s="127" t="s">
        <v>57</v>
      </c>
      <c r="T92" s="127"/>
      <c r="U92" s="127"/>
      <c r="V92" s="127"/>
      <c r="W92" s="127"/>
      <c r="X92" s="129"/>
      <c r="Y92" s="129"/>
      <c r="Z92" s="127"/>
      <c r="AA92" s="127"/>
      <c r="AB92" s="127"/>
      <c r="AC92" s="127"/>
      <c r="AD92" s="127"/>
      <c r="AE92" s="127"/>
      <c r="AF92" s="127"/>
    </row>
    <row r="93" spans="1:32" ht="15" customHeight="1" x14ac:dyDescent="0.25">
      <c r="A93" s="98" t="s">
        <v>196</v>
      </c>
      <c r="B93" s="98"/>
      <c r="C93" s="110" t="str">
        <f>'Table 8.8'!AA8</f>
        <v>$35,908</v>
      </c>
      <c r="D93" s="99">
        <f>'Table 8.8'!AC8</f>
        <v>5.1469533210542817E-2</v>
      </c>
      <c r="E93" s="100">
        <f>'Table 8.8'!AC8</f>
        <v>5.1469533210542817E-2</v>
      </c>
      <c r="F93" s="99">
        <f>'Table 8.8'!AE8</f>
        <v>0.11084437536813652</v>
      </c>
      <c r="G93" s="100">
        <f>'Table 8.8'!AE8</f>
        <v>0.11084437536813652</v>
      </c>
      <c r="H93" s="111"/>
      <c r="I93" s="111"/>
      <c r="J93" s="111"/>
      <c r="K93" s="110" t="str">
        <f>'State data for spotlight'!I8</f>
        <v>$42,134</v>
      </c>
      <c r="L93" s="99">
        <f>'State data for spotlight'!K8</f>
        <v>8.3424673926049131E-3</v>
      </c>
      <c r="M93" s="100">
        <f>'State data for spotlight'!K8</f>
        <v>8.3424673926049131E-3</v>
      </c>
      <c r="N93" s="99">
        <f>'State data for spotlight'!M8</f>
        <v>0.12970195355022773</v>
      </c>
      <c r="O93" s="100">
        <f>'State data for spotlight'!M8</f>
        <v>0.12970195355022773</v>
      </c>
      <c r="S93" s="127" t="s">
        <v>59</v>
      </c>
      <c r="T93" s="127"/>
      <c r="U93" s="127">
        <v>0</v>
      </c>
      <c r="V93" s="127">
        <v>0</v>
      </c>
      <c r="W93" s="127">
        <v>0</v>
      </c>
      <c r="X93" s="129">
        <v>187</v>
      </c>
      <c r="Y93" s="129">
        <v>205</v>
      </c>
      <c r="Z93" s="127"/>
      <c r="AA93" s="127"/>
      <c r="AB93" s="127"/>
      <c r="AC93" s="127"/>
      <c r="AD93" s="127"/>
      <c r="AE93" s="127"/>
      <c r="AF93" s="127"/>
    </row>
    <row r="94" spans="1:32" ht="15" customHeight="1" x14ac:dyDescent="0.25">
      <c r="A94" s="98" t="s">
        <v>9</v>
      </c>
      <c r="B94" s="98"/>
      <c r="C94" s="110" t="str">
        <f>'Table 8.8'!AA9</f>
        <v>$308.1 mil</v>
      </c>
      <c r="D94" s="99">
        <f>'Table 8.8'!AC9</f>
        <v>4.5644949093141207E-2</v>
      </c>
      <c r="E94" s="100">
        <f>'Table 8.8'!AC9</f>
        <v>4.5644949093141207E-2</v>
      </c>
      <c r="F94" s="99">
        <f>'Table 8.8'!AE9</f>
        <v>0.13142823786629299</v>
      </c>
      <c r="G94" s="100">
        <f>'Table 8.8'!AE9</f>
        <v>0.13142823786629299</v>
      </c>
      <c r="H94" s="111"/>
      <c r="I94" s="111"/>
      <c r="J94" s="111"/>
      <c r="K94" s="110" t="str">
        <f>'State data for spotlight'!I9</f>
        <v>$197.5 bil</v>
      </c>
      <c r="L94" s="99">
        <f>'State data for spotlight'!K9</f>
        <v>5.2886458696809635E-2</v>
      </c>
      <c r="M94" s="100">
        <f>'State data for spotlight'!K9</f>
        <v>5.2886458696809635E-2</v>
      </c>
      <c r="N94" s="99">
        <f>'State data for spotlight'!M9</f>
        <v>0.23910194795249651</v>
      </c>
      <c r="O94" s="100">
        <f>'State data for spotlight'!M9</f>
        <v>0.23910194795249651</v>
      </c>
      <c r="S94" s="127" t="s">
        <v>60</v>
      </c>
      <c r="T94" s="127"/>
      <c r="U94" s="127">
        <v>0</v>
      </c>
      <c r="V94" s="127">
        <v>0</v>
      </c>
      <c r="W94" s="127">
        <v>0</v>
      </c>
      <c r="X94" s="129">
        <v>631</v>
      </c>
      <c r="Y94" s="129">
        <v>638</v>
      </c>
      <c r="Z94" s="127"/>
      <c r="AA94" s="127"/>
      <c r="AB94" s="127"/>
      <c r="AC94" s="127"/>
      <c r="AD94" s="127"/>
      <c r="AE94" s="127"/>
      <c r="AF94" s="127"/>
    </row>
    <row r="95" spans="1:32" ht="15" customHeight="1" x14ac:dyDescent="0.25">
      <c r="S95" s="127" t="s">
        <v>61</v>
      </c>
      <c r="T95" s="127"/>
      <c r="U95" s="127">
        <v>0</v>
      </c>
      <c r="V95" s="127">
        <v>0</v>
      </c>
      <c r="W95" s="127">
        <v>0</v>
      </c>
      <c r="X95" s="129">
        <v>120</v>
      </c>
      <c r="Y95" s="129">
        <v>118</v>
      </c>
      <c r="Z95" s="127"/>
      <c r="AA95" s="127"/>
      <c r="AB95" s="127"/>
      <c r="AC95" s="127"/>
      <c r="AD95" s="127"/>
      <c r="AE95" s="127"/>
      <c r="AF95" s="127"/>
    </row>
    <row r="96" spans="1:32" ht="15" customHeight="1" x14ac:dyDescent="0.25">
      <c r="A96" s="29" t="s">
        <v>197</v>
      </c>
      <c r="S96" s="127" t="s">
        <v>62</v>
      </c>
      <c r="T96" s="127"/>
      <c r="U96" s="127">
        <v>0</v>
      </c>
      <c r="V96" s="127">
        <v>0</v>
      </c>
      <c r="W96" s="127">
        <v>0</v>
      </c>
      <c r="X96" s="129">
        <v>497</v>
      </c>
      <c r="Y96" s="129">
        <v>509</v>
      </c>
      <c r="Z96" s="127"/>
      <c r="AA96" s="127"/>
      <c r="AB96" s="127"/>
      <c r="AC96" s="127"/>
      <c r="AD96" s="127"/>
      <c r="AE96" s="127"/>
      <c r="AF96" s="127"/>
    </row>
    <row r="97" spans="1:32" ht="15" customHeight="1" x14ac:dyDescent="0.25">
      <c r="A97" s="109" t="s">
        <v>106</v>
      </c>
      <c r="S97" s="127" t="s">
        <v>63</v>
      </c>
      <c r="T97" s="127"/>
      <c r="U97" s="127">
        <v>0</v>
      </c>
      <c r="V97" s="127">
        <v>0</v>
      </c>
      <c r="W97" s="127">
        <v>0</v>
      </c>
      <c r="X97" s="129">
        <v>511</v>
      </c>
      <c r="Y97" s="129">
        <v>534</v>
      </c>
      <c r="Z97" s="127"/>
      <c r="AA97" s="127"/>
      <c r="AB97" s="127"/>
      <c r="AC97" s="127"/>
      <c r="AD97" s="127"/>
      <c r="AE97" s="127"/>
      <c r="AF97" s="127"/>
    </row>
    <row r="98" spans="1:32" ht="15" customHeight="1" x14ac:dyDescent="0.25">
      <c r="S98" s="127" t="s">
        <v>64</v>
      </c>
      <c r="T98" s="127"/>
      <c r="U98" s="127">
        <v>0</v>
      </c>
      <c r="V98" s="127">
        <v>0</v>
      </c>
      <c r="W98" s="127">
        <v>0</v>
      </c>
      <c r="X98" s="129">
        <v>319</v>
      </c>
      <c r="Y98" s="129">
        <v>321</v>
      </c>
      <c r="Z98" s="127"/>
      <c r="AA98" s="127"/>
      <c r="AB98" s="127"/>
      <c r="AC98" s="127"/>
      <c r="AD98" s="127"/>
      <c r="AE98" s="127"/>
      <c r="AF98" s="127"/>
    </row>
    <row r="99" spans="1:32" ht="15" customHeight="1" x14ac:dyDescent="0.25">
      <c r="S99" s="127" t="s">
        <v>65</v>
      </c>
      <c r="T99" s="127"/>
      <c r="U99" s="127">
        <v>0</v>
      </c>
      <c r="V99" s="127">
        <v>0</v>
      </c>
      <c r="W99" s="127">
        <v>0</v>
      </c>
      <c r="X99" s="129">
        <v>20</v>
      </c>
      <c r="Y99" s="129">
        <v>27</v>
      </c>
      <c r="Z99" s="127"/>
      <c r="AA99" s="127"/>
      <c r="AB99" s="127"/>
      <c r="AC99" s="127"/>
      <c r="AD99" s="127"/>
      <c r="AE99" s="127"/>
      <c r="AF99" s="127"/>
    </row>
    <row r="100" spans="1:32" x14ac:dyDescent="0.25">
      <c r="A100" s="30"/>
      <c r="S100" s="127" t="s">
        <v>66</v>
      </c>
      <c r="T100" s="127"/>
      <c r="U100" s="127">
        <v>0</v>
      </c>
      <c r="V100" s="127">
        <v>0</v>
      </c>
      <c r="W100" s="127">
        <v>0</v>
      </c>
      <c r="X100" s="129">
        <v>257</v>
      </c>
      <c r="Y100" s="129">
        <v>263</v>
      </c>
      <c r="Z100" s="127"/>
      <c r="AA100" s="127"/>
      <c r="AB100" s="127"/>
      <c r="AC100" s="127"/>
      <c r="AD100" s="127"/>
      <c r="AE100" s="127"/>
      <c r="AF100" s="127"/>
    </row>
    <row r="101" spans="1:32" x14ac:dyDescent="0.25">
      <c r="S101" s="127" t="s">
        <v>56</v>
      </c>
      <c r="T101" s="127"/>
      <c r="U101" s="127">
        <v>0</v>
      </c>
      <c r="V101" s="127">
        <v>0</v>
      </c>
      <c r="W101" s="127">
        <v>0</v>
      </c>
      <c r="X101" s="129">
        <v>3329</v>
      </c>
      <c r="Y101" s="129">
        <v>3364</v>
      </c>
      <c r="Z101" s="127"/>
      <c r="AA101" s="127"/>
      <c r="AB101" s="127"/>
      <c r="AC101" s="127"/>
      <c r="AD101" s="127"/>
      <c r="AE101" s="127"/>
      <c r="AF101" s="127"/>
    </row>
    <row r="102" spans="1:32" x14ac:dyDescent="0.25">
      <c r="A102" s="31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</row>
    <row r="103" spans="1:32" x14ac:dyDescent="0.25">
      <c r="A103" s="32"/>
      <c r="S103" s="127" t="s">
        <v>16</v>
      </c>
      <c r="T103" s="127"/>
      <c r="U103" s="127" t="s">
        <v>68</v>
      </c>
      <c r="V103" s="127" t="s">
        <v>69</v>
      </c>
      <c r="W103" s="127" t="s">
        <v>70</v>
      </c>
      <c r="X103" s="127" t="s">
        <v>67</v>
      </c>
      <c r="Y103" s="127" t="s">
        <v>105</v>
      </c>
      <c r="Z103" s="127"/>
      <c r="AA103" s="127" t="s">
        <v>27</v>
      </c>
      <c r="AB103" s="127"/>
      <c r="AC103" s="127" t="s">
        <v>35</v>
      </c>
      <c r="AD103" s="127"/>
      <c r="AE103" s="127" t="s">
        <v>27</v>
      </c>
      <c r="AF103" s="127"/>
    </row>
    <row r="104" spans="1:32" x14ac:dyDescent="0.25">
      <c r="S104" s="127" t="s">
        <v>17</v>
      </c>
      <c r="T104" s="127"/>
      <c r="U104" s="127">
        <v>0</v>
      </c>
      <c r="V104" s="127">
        <v>0</v>
      </c>
      <c r="W104" s="127">
        <v>0</v>
      </c>
      <c r="X104" s="127">
        <v>6418</v>
      </c>
      <c r="Y104" s="127">
        <v>6547</v>
      </c>
      <c r="Z104" s="127"/>
      <c r="AA104" s="127" t="str">
        <f>TEXT(Y104,"###,###")</f>
        <v>6,547</v>
      </c>
      <c r="AB104" s="127"/>
      <c r="AC104" s="127">
        <f>Y104/($Y$4)*100</f>
        <v>66.084586655899869</v>
      </c>
      <c r="AD104" s="127"/>
      <c r="AE104" s="127"/>
      <c r="AF104" s="127"/>
    </row>
    <row r="105" spans="1:32" x14ac:dyDescent="0.25">
      <c r="S105" s="127" t="s">
        <v>20</v>
      </c>
      <c r="T105" s="127"/>
      <c r="U105" s="127">
        <v>0</v>
      </c>
      <c r="V105" s="127">
        <v>0</v>
      </c>
      <c r="W105" s="127">
        <v>0</v>
      </c>
      <c r="X105" s="127">
        <v>1922</v>
      </c>
      <c r="Y105" s="127">
        <v>2030</v>
      </c>
      <c r="Z105" s="127"/>
      <c r="AA105" s="127" t="str">
        <f>TEXT(Y105,"###,###")</f>
        <v>2,030</v>
      </c>
      <c r="AB105" s="127"/>
      <c r="AC105" s="127">
        <f>Y105/($Y$4)*100</f>
        <v>20.490562228727164</v>
      </c>
      <c r="AD105" s="127"/>
      <c r="AE105" s="127"/>
      <c r="AF105" s="127"/>
    </row>
    <row r="106" spans="1:32" x14ac:dyDescent="0.25">
      <c r="S106" s="127" t="s">
        <v>56</v>
      </c>
      <c r="T106" s="127"/>
      <c r="U106" s="127">
        <v>0</v>
      </c>
      <c r="V106" s="127">
        <v>0</v>
      </c>
      <c r="W106" s="127">
        <v>0</v>
      </c>
      <c r="X106" s="127">
        <v>8340</v>
      </c>
      <c r="Y106" s="127">
        <v>8577</v>
      </c>
      <c r="Z106" s="127"/>
      <c r="AA106" s="127"/>
      <c r="AB106" s="127"/>
      <c r="AC106" s="127"/>
      <c r="AD106" s="127"/>
      <c r="AE106" s="127"/>
      <c r="AF106" s="127"/>
    </row>
    <row r="107" spans="1:32" x14ac:dyDescent="0.25">
      <c r="S107" s="127" t="s">
        <v>21</v>
      </c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</row>
    <row r="108" spans="1:32" x14ac:dyDescent="0.25">
      <c r="S108" s="127" t="s">
        <v>22</v>
      </c>
      <c r="T108" s="127"/>
      <c r="U108" s="127">
        <v>0</v>
      </c>
      <c r="V108" s="127">
        <v>0</v>
      </c>
      <c r="W108" s="127">
        <v>0</v>
      </c>
      <c r="X108" s="127">
        <v>1700</v>
      </c>
      <c r="Y108" s="127">
        <v>1801</v>
      </c>
      <c r="Z108" s="127"/>
      <c r="AA108" s="127" t="str">
        <f>TEXT(Y108,"###,###")</f>
        <v>1,801</v>
      </c>
      <c r="AB108" s="127"/>
      <c r="AC108" s="127">
        <f>Y108/($Y$4)*100</f>
        <v>18.179065307358432</v>
      </c>
      <c r="AD108" s="127"/>
      <c r="AE108" s="127"/>
      <c r="AF108" s="127"/>
    </row>
    <row r="109" spans="1:32" x14ac:dyDescent="0.25">
      <c r="S109" s="127" t="s">
        <v>23</v>
      </c>
      <c r="T109" s="127"/>
      <c r="U109" s="127">
        <v>0</v>
      </c>
      <c r="V109" s="127">
        <v>0</v>
      </c>
      <c r="W109" s="127">
        <v>0</v>
      </c>
      <c r="X109" s="127">
        <v>1551</v>
      </c>
      <c r="Y109" s="127">
        <v>1659</v>
      </c>
      <c r="Z109" s="127"/>
      <c r="AA109" s="127" t="str">
        <f>TEXT(Y109,"###,###")</f>
        <v>1,659</v>
      </c>
      <c r="AB109" s="127"/>
      <c r="AC109" s="127">
        <f t="shared" ref="AC109:AC111" si="3">Y109/($Y$4)*100</f>
        <v>16.745735338649439</v>
      </c>
      <c r="AD109" s="127"/>
      <c r="AE109" s="127"/>
      <c r="AF109" s="127"/>
    </row>
    <row r="110" spans="1:32" x14ac:dyDescent="0.25">
      <c r="S110" s="127" t="s">
        <v>24</v>
      </c>
      <c r="T110" s="127"/>
      <c r="U110" s="127">
        <v>0</v>
      </c>
      <c r="V110" s="127">
        <v>0</v>
      </c>
      <c r="W110" s="127">
        <v>0</v>
      </c>
      <c r="X110" s="127">
        <v>1974</v>
      </c>
      <c r="Y110" s="127">
        <v>1860</v>
      </c>
      <c r="Z110" s="127"/>
      <c r="AA110" s="127" t="str">
        <f>TEXT(Y110,"###,###")</f>
        <v>1,860</v>
      </c>
      <c r="AB110" s="127"/>
      <c r="AC110" s="127">
        <f t="shared" si="3"/>
        <v>18.774603815483999</v>
      </c>
      <c r="AD110" s="127"/>
      <c r="AE110" s="127"/>
      <c r="AF110" s="127"/>
    </row>
    <row r="111" spans="1:32" x14ac:dyDescent="0.25">
      <c r="S111" s="127" t="s">
        <v>25</v>
      </c>
      <c r="T111" s="127"/>
      <c r="U111" s="127">
        <v>0</v>
      </c>
      <c r="V111" s="127">
        <v>0</v>
      </c>
      <c r="W111" s="127">
        <v>0</v>
      </c>
      <c r="X111" s="127">
        <v>3127</v>
      </c>
      <c r="Y111" s="127">
        <v>3257</v>
      </c>
      <c r="Z111" s="127"/>
      <c r="AA111" s="127" t="str">
        <f>TEXT(Y111,"###,###")</f>
        <v>3,257</v>
      </c>
      <c r="AB111" s="127"/>
      <c r="AC111" s="127">
        <f t="shared" si="3"/>
        <v>32.875744423135153</v>
      </c>
      <c r="AD111" s="127"/>
      <c r="AE111" s="127"/>
      <c r="AF111" s="127"/>
    </row>
    <row r="112" spans="1:32" x14ac:dyDescent="0.25">
      <c r="S112" s="127" t="s">
        <v>56</v>
      </c>
      <c r="T112" s="127"/>
      <c r="U112" s="127">
        <v>0</v>
      </c>
      <c r="V112" s="127">
        <v>0</v>
      </c>
      <c r="W112" s="127">
        <v>0</v>
      </c>
      <c r="X112" s="127">
        <v>9899</v>
      </c>
      <c r="Y112" s="127">
        <v>9907</v>
      </c>
      <c r="Z112" s="127"/>
      <c r="AA112" s="127"/>
      <c r="AB112" s="127"/>
      <c r="AC112" s="127"/>
      <c r="AD112" s="127"/>
      <c r="AE112" s="127"/>
      <c r="AF112" s="127"/>
    </row>
    <row r="113" spans="19:32" x14ac:dyDescent="0.25">
      <c r="S113" s="127"/>
      <c r="T113" s="127"/>
      <c r="U113" s="127"/>
      <c r="V113" s="127"/>
      <c r="W113" s="127"/>
      <c r="X113" s="127"/>
      <c r="Y113" s="127"/>
      <c r="Z113" s="127"/>
      <c r="AA113" s="127" t="s">
        <v>27</v>
      </c>
      <c r="AB113" s="127"/>
      <c r="AC113" s="127" t="s">
        <v>28</v>
      </c>
      <c r="AD113" s="127"/>
      <c r="AE113" s="127" t="s">
        <v>29</v>
      </c>
      <c r="AF113" s="127"/>
    </row>
    <row r="114" spans="19:32" x14ac:dyDescent="0.25">
      <c r="S114" s="127" t="s">
        <v>103</v>
      </c>
      <c r="T114" s="127">
        <v>401</v>
      </c>
      <c r="U114" s="127">
        <v>543</v>
      </c>
      <c r="V114" s="127">
        <v>451</v>
      </c>
      <c r="W114" s="127">
        <v>456</v>
      </c>
      <c r="X114" s="127">
        <v>409</v>
      </c>
      <c r="Y114" s="127">
        <v>415</v>
      </c>
      <c r="Z114" s="127"/>
      <c r="AA114" s="127" t="str">
        <f>TEXT(Y114,"###,###")</f>
        <v>415</v>
      </c>
      <c r="AB114" s="127"/>
      <c r="AC114" s="127">
        <f>Y114/X114-1</f>
        <v>1.4669926650366705E-2</v>
      </c>
      <c r="AD114" s="127"/>
      <c r="AE114" s="127">
        <f>Y114/T114-1</f>
        <v>3.4912718204488824E-2</v>
      </c>
      <c r="AF114" s="127"/>
    </row>
    <row r="115" spans="19:32" x14ac:dyDescent="0.25">
      <c r="S115" s="127" t="s">
        <v>104</v>
      </c>
      <c r="T115" s="127">
        <v>610</v>
      </c>
      <c r="U115" s="127">
        <v>673</v>
      </c>
      <c r="V115" s="127">
        <v>624</v>
      </c>
      <c r="W115" s="127">
        <v>617</v>
      </c>
      <c r="X115" s="127">
        <v>672</v>
      </c>
      <c r="Y115" s="127">
        <v>632</v>
      </c>
      <c r="Z115" s="127"/>
      <c r="AA115" s="127" t="str">
        <f>TEXT(Y115,"###,###")</f>
        <v>632</v>
      </c>
      <c r="AB115" s="127"/>
      <c r="AC115" s="127">
        <f>Y115/X115-1</f>
        <v>-5.9523809523809534E-2</v>
      </c>
      <c r="AD115" s="127"/>
      <c r="AE115" s="127">
        <f>Y115/T115-1</f>
        <v>3.6065573770491799E-2</v>
      </c>
      <c r="AF115" s="127"/>
    </row>
    <row r="116" spans="19:32" x14ac:dyDescent="0.25">
      <c r="S116" s="127" t="s">
        <v>56</v>
      </c>
      <c r="T116" s="127">
        <v>1011</v>
      </c>
      <c r="U116" s="127">
        <v>1216</v>
      </c>
      <c r="V116" s="127">
        <v>1075</v>
      </c>
      <c r="W116" s="127">
        <v>1073</v>
      </c>
      <c r="X116" s="127">
        <v>1081</v>
      </c>
      <c r="Y116" s="127">
        <v>1047</v>
      </c>
      <c r="Z116" s="127"/>
      <c r="AA116" s="127"/>
      <c r="AB116" s="127"/>
      <c r="AC116" s="127"/>
      <c r="AD116" s="127"/>
      <c r="AE116" s="127"/>
      <c r="AF116" s="127"/>
    </row>
    <row r="117" spans="19:32" x14ac:dyDescent="0.25"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</row>
    <row r="118" spans="19:32" x14ac:dyDescent="0.25">
      <c r="S118" s="127" t="s">
        <v>198</v>
      </c>
      <c r="T118" s="127"/>
      <c r="U118" s="127">
        <v>44.42</v>
      </c>
      <c r="V118" s="127">
        <v>43.55</v>
      </c>
      <c r="W118" s="127">
        <v>45.81</v>
      </c>
      <c r="X118" s="127">
        <v>46.92</v>
      </c>
      <c r="Y118" s="127">
        <v>45.07</v>
      </c>
      <c r="Z118" s="127"/>
      <c r="AA118" s="127" t="str">
        <f>TEXT(Y118,"##.0")</f>
        <v>45.1</v>
      </c>
      <c r="AB118" s="127"/>
      <c r="AC118" s="127"/>
      <c r="AD118" s="127"/>
      <c r="AE118" s="127"/>
      <c r="AF118" s="127"/>
    </row>
    <row r="119" spans="19:32" x14ac:dyDescent="0.25"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</row>
    <row r="120" spans="19:32" x14ac:dyDescent="0.25">
      <c r="S120" s="127" t="s">
        <v>199</v>
      </c>
      <c r="T120" s="127"/>
      <c r="U120" s="127">
        <v>5446</v>
      </c>
      <c r="V120" s="127">
        <v>5352</v>
      </c>
      <c r="W120" s="127">
        <v>5335</v>
      </c>
      <c r="X120" s="127">
        <v>5254</v>
      </c>
      <c r="Y120" s="127">
        <v>5334</v>
      </c>
      <c r="Z120" s="127"/>
      <c r="AA120" s="127" t="str">
        <f>TEXT(Y120,"###,###")</f>
        <v>5,334</v>
      </c>
      <c r="AB120" s="127"/>
      <c r="AC120" s="127"/>
      <c r="AD120" s="127"/>
      <c r="AE120" s="127"/>
      <c r="AF120" s="127"/>
    </row>
    <row r="121" spans="19:32" x14ac:dyDescent="0.25">
      <c r="S121" s="127" t="s">
        <v>200</v>
      </c>
      <c r="T121" s="127"/>
      <c r="U121" s="127">
        <v>965</v>
      </c>
      <c r="V121" s="127">
        <v>936</v>
      </c>
      <c r="W121" s="127">
        <v>936</v>
      </c>
      <c r="X121" s="127">
        <v>898</v>
      </c>
      <c r="Y121" s="127">
        <v>932</v>
      </c>
      <c r="Z121" s="127"/>
      <c r="AA121" s="127" t="str">
        <f t="shared" ref="AA121:AA128" si="4">TEXT(Y121,"###,###")</f>
        <v>932</v>
      </c>
      <c r="AB121" s="127"/>
      <c r="AC121" s="127"/>
      <c r="AD121" s="127"/>
      <c r="AE121" s="127"/>
      <c r="AF121" s="127"/>
    </row>
    <row r="122" spans="19:32" x14ac:dyDescent="0.25">
      <c r="S122" s="127" t="s">
        <v>201</v>
      </c>
      <c r="T122" s="127"/>
      <c r="U122" s="127">
        <v>790</v>
      </c>
      <c r="V122" s="127">
        <v>808</v>
      </c>
      <c r="W122" s="127">
        <v>803</v>
      </c>
      <c r="X122" s="127">
        <v>762</v>
      </c>
      <c r="Y122" s="127">
        <v>729</v>
      </c>
      <c r="Z122" s="127"/>
      <c r="AA122" s="127" t="str">
        <f t="shared" si="4"/>
        <v>729</v>
      </c>
      <c r="AB122" s="127"/>
      <c r="AC122" s="127"/>
      <c r="AD122" s="127"/>
      <c r="AE122" s="127"/>
      <c r="AF122" s="127"/>
    </row>
    <row r="123" spans="19:32" x14ac:dyDescent="0.25">
      <c r="S123" s="127"/>
      <c r="T123" s="127"/>
      <c r="U123" s="127"/>
      <c r="V123" s="127"/>
      <c r="W123" s="127"/>
      <c r="X123" s="127"/>
      <c r="Y123" s="127"/>
      <c r="Z123" s="127"/>
      <c r="AA123" s="127" t="s">
        <v>27</v>
      </c>
      <c r="AB123" s="127"/>
      <c r="AC123" s="127" t="s">
        <v>35</v>
      </c>
      <c r="AD123" s="127"/>
      <c r="AE123" s="127" t="s">
        <v>27</v>
      </c>
      <c r="AF123" s="127"/>
    </row>
    <row r="124" spans="19:32" x14ac:dyDescent="0.25">
      <c r="S124" s="127" t="s">
        <v>202</v>
      </c>
      <c r="T124" s="127"/>
      <c r="U124" s="127">
        <v>6236</v>
      </c>
      <c r="V124" s="127">
        <v>6160</v>
      </c>
      <c r="W124" s="127">
        <v>6138</v>
      </c>
      <c r="X124" s="127">
        <v>6016</v>
      </c>
      <c r="Y124" s="127">
        <v>6063</v>
      </c>
      <c r="Z124" s="127"/>
      <c r="AA124" s="127" t="str">
        <f t="shared" si="4"/>
        <v>6,063</v>
      </c>
      <c r="AB124" s="127"/>
      <c r="AC124" s="127">
        <f>Y124/$Y$7*100</f>
        <v>86.67619728377413</v>
      </c>
      <c r="AD124" s="127"/>
      <c r="AE124" s="127"/>
      <c r="AF124" s="127"/>
    </row>
    <row r="125" spans="19:32" x14ac:dyDescent="0.25">
      <c r="S125" s="127" t="s">
        <v>203</v>
      </c>
      <c r="T125" s="127"/>
      <c r="U125" s="127">
        <v>1755</v>
      </c>
      <c r="V125" s="127">
        <v>1744</v>
      </c>
      <c r="W125" s="127">
        <v>1739</v>
      </c>
      <c r="X125" s="127">
        <v>1660</v>
      </c>
      <c r="Y125" s="127">
        <v>1661</v>
      </c>
      <c r="Z125" s="127"/>
      <c r="AA125" s="127" t="str">
        <f t="shared" si="4"/>
        <v>1,661</v>
      </c>
      <c r="AB125" s="127"/>
      <c r="AC125" s="127">
        <f>Y125/$Y$7*100</f>
        <v>23.745532523230878</v>
      </c>
      <c r="AD125" s="127"/>
      <c r="AE125" s="127"/>
      <c r="AF125" s="127"/>
    </row>
    <row r="126" spans="19:32" x14ac:dyDescent="0.25"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</row>
    <row r="127" spans="19:32" x14ac:dyDescent="0.25">
      <c r="S127" s="127" t="s">
        <v>204</v>
      </c>
      <c r="T127" s="127"/>
      <c r="U127" s="127">
        <v>3767</v>
      </c>
      <c r="V127" s="127">
        <v>3723</v>
      </c>
      <c r="W127" s="127">
        <v>3673</v>
      </c>
      <c r="X127" s="127">
        <v>3584</v>
      </c>
      <c r="Y127" s="127">
        <v>3631</v>
      </c>
      <c r="Z127" s="127"/>
      <c r="AA127" s="127" t="str">
        <f t="shared" si="4"/>
        <v>3,631</v>
      </c>
      <c r="AB127" s="127"/>
      <c r="AC127" s="127">
        <f>Y127/$Y$7*100</f>
        <v>51.9085060757684</v>
      </c>
      <c r="AD127" s="127"/>
      <c r="AE127" s="127"/>
      <c r="AF127" s="127"/>
    </row>
    <row r="128" spans="19:32" x14ac:dyDescent="0.25">
      <c r="S128" s="127" t="s">
        <v>205</v>
      </c>
      <c r="T128" s="127"/>
      <c r="U128" s="127">
        <v>3436</v>
      </c>
      <c r="V128" s="127">
        <v>3378</v>
      </c>
      <c r="W128" s="127">
        <v>3401</v>
      </c>
      <c r="X128" s="127">
        <v>3330</v>
      </c>
      <c r="Y128" s="127">
        <v>3364</v>
      </c>
      <c r="Z128" s="127"/>
      <c r="AA128" s="127" t="str">
        <f t="shared" si="4"/>
        <v>3,364</v>
      </c>
      <c r="AB128" s="127"/>
      <c r="AC128" s="127">
        <f>Y128/$Y$7*100</f>
        <v>48.091493924231592</v>
      </c>
      <c r="AD128" s="127"/>
      <c r="AE128" s="127"/>
      <c r="AF128" s="127"/>
    </row>
  </sheetData>
  <sheetProtection selectLockedCells="1"/>
  <mergeCells count="20"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  <mergeCell ref="AA2:AE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6A995735-4BB9-4F54-A708-7664802BF15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61718EBD-EAD6-4F3B-BBC7-140EB5BD7F4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61805F4E-FA8E-4CD9-B9C7-B60F78F04B4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371FC68F-A4C3-4F2B-B433-5ABA4CB69C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81</vt:i4>
      </vt:variant>
      <vt:variant>
        <vt:lpstr>Named Ranges</vt:lpstr>
      </vt:variant>
      <vt:variant>
        <vt:i4>79</vt:i4>
      </vt:variant>
    </vt:vector>
  </HeadingPairs>
  <TitlesOfParts>
    <vt:vector size="160" baseType="lpstr">
      <vt:lpstr>Contents</vt:lpstr>
      <vt:lpstr>Table 8.1</vt:lpstr>
      <vt:lpstr>Table 8.2</vt:lpstr>
      <vt:lpstr>Table 8.3</vt:lpstr>
      <vt:lpstr>Table 8.4</vt:lpstr>
      <vt:lpstr>Table 8.5</vt:lpstr>
      <vt:lpstr>Table 8.6</vt:lpstr>
      <vt:lpstr>Table 8.7</vt:lpstr>
      <vt:lpstr>Table 8.8</vt:lpstr>
      <vt:lpstr>Table 8.9</vt:lpstr>
      <vt:lpstr>Table 8.10</vt:lpstr>
      <vt:lpstr>Table 8.11</vt:lpstr>
      <vt:lpstr>Table 8.12</vt:lpstr>
      <vt:lpstr>Table 8.13</vt:lpstr>
      <vt:lpstr>Table 8.14</vt:lpstr>
      <vt:lpstr>Table 8.15</vt:lpstr>
      <vt:lpstr>Table 8.16</vt:lpstr>
      <vt:lpstr>Table 8.17</vt:lpstr>
      <vt:lpstr>Table 8.18</vt:lpstr>
      <vt:lpstr>Table 8.19</vt:lpstr>
      <vt:lpstr>Table 8.20</vt:lpstr>
      <vt:lpstr>Table 8.21</vt:lpstr>
      <vt:lpstr>Table 8.22</vt:lpstr>
      <vt:lpstr>Table 8.23</vt:lpstr>
      <vt:lpstr>Table 8.24</vt:lpstr>
      <vt:lpstr>Table 8.25</vt:lpstr>
      <vt:lpstr>Table 8.26</vt:lpstr>
      <vt:lpstr>Table 8.27</vt:lpstr>
      <vt:lpstr>Table 8.28</vt:lpstr>
      <vt:lpstr>Table 8.29</vt:lpstr>
      <vt:lpstr>Table 8.30</vt:lpstr>
      <vt:lpstr>Table 8.31</vt:lpstr>
      <vt:lpstr>Table 8.32</vt:lpstr>
      <vt:lpstr>Table 8.33</vt:lpstr>
      <vt:lpstr>Table 8.34</vt:lpstr>
      <vt:lpstr>Table 8.35</vt:lpstr>
      <vt:lpstr>Table 8.36</vt:lpstr>
      <vt:lpstr>Table 8.37</vt:lpstr>
      <vt:lpstr>Table 8.38</vt:lpstr>
      <vt:lpstr>Table 8.39</vt:lpstr>
      <vt:lpstr>Table 8.40</vt:lpstr>
      <vt:lpstr>Table 8.41</vt:lpstr>
      <vt:lpstr>Table 8.42</vt:lpstr>
      <vt:lpstr>Table 8.43</vt:lpstr>
      <vt:lpstr>Table 8.44</vt:lpstr>
      <vt:lpstr>Table 8.45</vt:lpstr>
      <vt:lpstr>Table 8.46</vt:lpstr>
      <vt:lpstr>Table 8.47</vt:lpstr>
      <vt:lpstr>Table 8.48</vt:lpstr>
      <vt:lpstr>Table 8.49</vt:lpstr>
      <vt:lpstr>Table 8.50</vt:lpstr>
      <vt:lpstr>Table 8.51</vt:lpstr>
      <vt:lpstr>Table 8.52</vt:lpstr>
      <vt:lpstr>Table 8.53</vt:lpstr>
      <vt:lpstr>Table 8.54</vt:lpstr>
      <vt:lpstr>Table 8.55</vt:lpstr>
      <vt:lpstr>Table 8.56</vt:lpstr>
      <vt:lpstr>Table 8.57</vt:lpstr>
      <vt:lpstr>Table 8.58</vt:lpstr>
      <vt:lpstr>Table 8.59</vt:lpstr>
      <vt:lpstr>Table 8.60</vt:lpstr>
      <vt:lpstr>Table 8.61</vt:lpstr>
      <vt:lpstr>Table 8.62</vt:lpstr>
      <vt:lpstr>Table 8.63</vt:lpstr>
      <vt:lpstr>Table 8.64</vt:lpstr>
      <vt:lpstr>Table 8.65</vt:lpstr>
      <vt:lpstr>Table 8.66</vt:lpstr>
      <vt:lpstr>Table 8.67</vt:lpstr>
      <vt:lpstr>Table 8.68</vt:lpstr>
      <vt:lpstr>Table 8.69</vt:lpstr>
      <vt:lpstr>Table 8.70</vt:lpstr>
      <vt:lpstr>Table 8.71</vt:lpstr>
      <vt:lpstr>Table 8.72</vt:lpstr>
      <vt:lpstr>Table 8.73</vt:lpstr>
      <vt:lpstr>Table 8.74</vt:lpstr>
      <vt:lpstr>Table 8.75</vt:lpstr>
      <vt:lpstr>Table 8.76</vt:lpstr>
      <vt:lpstr>Table 8.77</vt:lpstr>
      <vt:lpstr>Table 8.78</vt:lpstr>
      <vt:lpstr>Table 8.79</vt:lpstr>
      <vt:lpstr>State data for spotlight</vt:lpstr>
      <vt:lpstr>'Table 8.1'!Print_Area</vt:lpstr>
      <vt:lpstr>'Table 8.10'!Print_Area</vt:lpstr>
      <vt:lpstr>'Table 8.11'!Print_Area</vt:lpstr>
      <vt:lpstr>'Table 8.12'!Print_Area</vt:lpstr>
      <vt:lpstr>'Table 8.13'!Print_Area</vt:lpstr>
      <vt:lpstr>'Table 8.14'!Print_Area</vt:lpstr>
      <vt:lpstr>'Table 8.15'!Print_Area</vt:lpstr>
      <vt:lpstr>'Table 8.16'!Print_Area</vt:lpstr>
      <vt:lpstr>'Table 8.17'!Print_Area</vt:lpstr>
      <vt:lpstr>'Table 8.18'!Print_Area</vt:lpstr>
      <vt:lpstr>'Table 8.19'!Print_Area</vt:lpstr>
      <vt:lpstr>'Table 8.2'!Print_Area</vt:lpstr>
      <vt:lpstr>'Table 8.20'!Print_Area</vt:lpstr>
      <vt:lpstr>'Table 8.21'!Print_Area</vt:lpstr>
      <vt:lpstr>'Table 8.22'!Print_Area</vt:lpstr>
      <vt:lpstr>'Table 8.23'!Print_Area</vt:lpstr>
      <vt:lpstr>'Table 8.24'!Print_Area</vt:lpstr>
      <vt:lpstr>'Table 8.25'!Print_Area</vt:lpstr>
      <vt:lpstr>'Table 8.26'!Print_Area</vt:lpstr>
      <vt:lpstr>'Table 8.27'!Print_Area</vt:lpstr>
      <vt:lpstr>'Table 8.28'!Print_Area</vt:lpstr>
      <vt:lpstr>'Table 8.29'!Print_Area</vt:lpstr>
      <vt:lpstr>'Table 8.3'!Print_Area</vt:lpstr>
      <vt:lpstr>'Table 8.30'!Print_Area</vt:lpstr>
      <vt:lpstr>'Table 8.31'!Print_Area</vt:lpstr>
      <vt:lpstr>'Table 8.32'!Print_Area</vt:lpstr>
      <vt:lpstr>'Table 8.33'!Print_Area</vt:lpstr>
      <vt:lpstr>'Table 8.34'!Print_Area</vt:lpstr>
      <vt:lpstr>'Table 8.35'!Print_Area</vt:lpstr>
      <vt:lpstr>'Table 8.36'!Print_Area</vt:lpstr>
      <vt:lpstr>'Table 8.37'!Print_Area</vt:lpstr>
      <vt:lpstr>'Table 8.38'!Print_Area</vt:lpstr>
      <vt:lpstr>'Table 8.39'!Print_Area</vt:lpstr>
      <vt:lpstr>'Table 8.4'!Print_Area</vt:lpstr>
      <vt:lpstr>'Table 8.40'!Print_Area</vt:lpstr>
      <vt:lpstr>'Table 8.41'!Print_Area</vt:lpstr>
      <vt:lpstr>'Table 8.42'!Print_Area</vt:lpstr>
      <vt:lpstr>'Table 8.43'!Print_Area</vt:lpstr>
      <vt:lpstr>'Table 8.44'!Print_Area</vt:lpstr>
      <vt:lpstr>'Table 8.45'!Print_Area</vt:lpstr>
      <vt:lpstr>'Table 8.46'!Print_Area</vt:lpstr>
      <vt:lpstr>'Table 8.47'!Print_Area</vt:lpstr>
      <vt:lpstr>'Table 8.48'!Print_Area</vt:lpstr>
      <vt:lpstr>'Table 8.49'!Print_Area</vt:lpstr>
      <vt:lpstr>'Table 8.5'!Print_Area</vt:lpstr>
      <vt:lpstr>'Table 8.50'!Print_Area</vt:lpstr>
      <vt:lpstr>'Table 8.51'!Print_Area</vt:lpstr>
      <vt:lpstr>'Table 8.52'!Print_Area</vt:lpstr>
      <vt:lpstr>'Table 8.53'!Print_Area</vt:lpstr>
      <vt:lpstr>'Table 8.54'!Print_Area</vt:lpstr>
      <vt:lpstr>'Table 8.55'!Print_Area</vt:lpstr>
      <vt:lpstr>'Table 8.56'!Print_Area</vt:lpstr>
      <vt:lpstr>'Table 8.57'!Print_Area</vt:lpstr>
      <vt:lpstr>'Table 8.58'!Print_Area</vt:lpstr>
      <vt:lpstr>'Table 8.59'!Print_Area</vt:lpstr>
      <vt:lpstr>'Table 8.6'!Print_Area</vt:lpstr>
      <vt:lpstr>'Table 8.60'!Print_Area</vt:lpstr>
      <vt:lpstr>'Table 8.61'!Print_Area</vt:lpstr>
      <vt:lpstr>'Table 8.62'!Print_Area</vt:lpstr>
      <vt:lpstr>'Table 8.63'!Print_Area</vt:lpstr>
      <vt:lpstr>'Table 8.64'!Print_Area</vt:lpstr>
      <vt:lpstr>'Table 8.65'!Print_Area</vt:lpstr>
      <vt:lpstr>'Table 8.66'!Print_Area</vt:lpstr>
      <vt:lpstr>'Table 8.67'!Print_Area</vt:lpstr>
      <vt:lpstr>'Table 8.68'!Print_Area</vt:lpstr>
      <vt:lpstr>'Table 8.69'!Print_Area</vt:lpstr>
      <vt:lpstr>'Table 8.7'!Print_Area</vt:lpstr>
      <vt:lpstr>'Table 8.70'!Print_Area</vt:lpstr>
      <vt:lpstr>'Table 8.71'!Print_Area</vt:lpstr>
      <vt:lpstr>'Table 8.72'!Print_Area</vt:lpstr>
      <vt:lpstr>'Table 8.73'!Print_Area</vt:lpstr>
      <vt:lpstr>'Table 8.74'!Print_Area</vt:lpstr>
      <vt:lpstr>'Table 8.75'!Print_Area</vt:lpstr>
      <vt:lpstr>'Table 8.76'!Print_Area</vt:lpstr>
      <vt:lpstr>'Table 8.77'!Print_Area</vt:lpstr>
      <vt:lpstr>'Table 8.78'!Print_Area</vt:lpstr>
      <vt:lpstr>'Table 8.79'!Print_Area</vt:lpstr>
      <vt:lpstr>'Table 8.8'!Print_Area</vt:lpstr>
      <vt:lpstr>'Table 8.9'!Print_Area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Wade1</dc:creator>
  <cp:lastModifiedBy>sequencer</cp:lastModifiedBy>
  <cp:lastPrinted>2019-07-12T00:48:45Z</cp:lastPrinted>
  <dcterms:created xsi:type="dcterms:W3CDTF">2019-07-02T01:38:47Z</dcterms:created>
  <dcterms:modified xsi:type="dcterms:W3CDTF">2019-07-29T23:39:26Z</dcterms:modified>
</cp:coreProperties>
</file>